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worksheets/sheet9.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autoCompressPictures="0" defaultThemeVersion="124226"/>
  <bookViews>
    <workbookView xWindow="0" yWindow="1185" windowWidth="20730" windowHeight="11760" tabRatio="656"/>
  </bookViews>
  <sheets>
    <sheet name="Transactions Report - CPP" sheetId="71" r:id="rId1"/>
    <sheet name="CPP Footnotes" sheetId="74" r:id="rId2"/>
    <sheet name="CPP - Citi" sheetId="53" r:id="rId3"/>
    <sheet name="CDCI" sheetId="80" r:id="rId4"/>
    <sheet name="AIFP.ASSP" sheetId="81" r:id="rId5"/>
    <sheet name="AIFP - GM" sheetId="82" r:id="rId6"/>
    <sheet name="AIFP - Ally" sheetId="85" r:id="rId7"/>
    <sheet name="TIP.AGP" sheetId="49" r:id="rId8"/>
    <sheet name="AIG" sheetId="62" r:id="rId9"/>
    <sheet name="TALF" sheetId="83" r:id="rId10"/>
    <sheet name="SBA" sheetId="41" r:id="rId11"/>
    <sheet name="PPIP" sheetId="84" r:id="rId12"/>
  </sheets>
  <externalReferences>
    <externalReference r:id="rId13"/>
  </externalReferences>
  <definedNames>
    <definedName name="_xlnm._FilterDatabase" localSheetId="4" hidden="1">AIFP.ASSP!$T$6:$T$64</definedName>
    <definedName name="_xlnm._FilterDatabase" localSheetId="3" hidden="1">CDCI!$A$4:$IS$7</definedName>
    <definedName name="_xlnm._FilterDatabase" localSheetId="2" hidden="1">'CPP - Citi'!$B$4:$F$5</definedName>
    <definedName name="_xlnm._FilterDatabase" localSheetId="0" hidden="1">'Transactions Report - CPP'!$A$15:$R$2052</definedName>
    <definedName name="Column" localSheetId="3">'[1]TREASURY REPORTING MATRIX'!$A$3:$IV$3</definedName>
    <definedName name="Column">'[1]TREASURY REPORTING MATRIX'!$A$3:$IV$3</definedName>
    <definedName name="Matrix" localSheetId="3">'[1]TREASURY REPORTING MATRIX'!$A$3:$IV$65536</definedName>
    <definedName name="Matrix">'[1]TREASURY REPORTING MATRIX'!$A$3:$IV$65536</definedName>
    <definedName name="_xlnm.Print_Area" localSheetId="6">'AIFP - Ally'!$B$1:$I$19</definedName>
    <definedName name="_xlnm.Print_Area" localSheetId="5">'AIFP - GM'!$B$1:$I$22</definedName>
    <definedName name="_xlnm.Print_Area" localSheetId="4">AIFP.ASSP!$A$1:$W$158</definedName>
    <definedName name="_xlnm.Print_Area" localSheetId="8">AIG!$A$1:$R$75</definedName>
    <definedName name="_xlnm.Print_Area" localSheetId="3">CDCI!$A$1:$N$111</definedName>
    <definedName name="_xlnm.Print_Area" localSheetId="2">'CPP - Citi'!$B$1:$I$23</definedName>
    <definedName name="_xlnm.Print_Area" localSheetId="1">'CPP Footnotes'!$A$1:$B$121</definedName>
    <definedName name="_xlnm.Print_Area" localSheetId="11">PPIP!$A$1:$X$237</definedName>
    <definedName name="_xlnm.Print_Area" localSheetId="10">SBA!$A$1:$S$56</definedName>
    <definedName name="_xlnm.Print_Area" localSheetId="9">TALF!$A$1:$Q$40</definedName>
    <definedName name="_xlnm.Print_Area" localSheetId="7">TIP.AGP!$A$1:$W$40</definedName>
    <definedName name="_xlnm.Print_Area" localSheetId="0">'Transactions Report - CPP'!$A$1:$R$2052</definedName>
    <definedName name="_xlnm.Print_Titles" localSheetId="3">CDCI!$3:$4</definedName>
    <definedName name="_xlnm.Print_Titles" localSheetId="2">'CPP - Citi'!$4:$4</definedName>
    <definedName name="_xlnm.Print_Titles" localSheetId="1">'CPP Footnotes'!$1:$1</definedName>
    <definedName name="_xlnm.Print_Titles" localSheetId="11">PPIP!$4:$5</definedName>
    <definedName name="_xlnm.Print_Titles" localSheetId="0">'Transactions Report - CPP'!$15:$16</definedName>
    <definedName name="Row" localSheetId="3">'[1]TREASURY REPORTING MATRIX'!$A$3:$A$65536</definedName>
    <definedName name="Row">'[1]TREASURY REPORTING MATRIX'!$A$3:$A$65536</definedName>
  </definedNames>
  <calcPr calcId="145621"/>
</workbook>
</file>

<file path=xl/calcChain.xml><?xml version="1.0" encoding="utf-8"?>
<calcChain xmlns="http://schemas.openxmlformats.org/spreadsheetml/2006/main">
  <c r="N40" i="80" l="1"/>
  <c r="N42" i="80"/>
  <c r="Q2052" i="71" l="1"/>
  <c r="P2052" i="71"/>
  <c r="O2052" i="71"/>
  <c r="L2052" i="71"/>
  <c r="K2052" i="71"/>
  <c r="I2052" i="71"/>
  <c r="H2052" i="71"/>
  <c r="N66" i="80" l="1"/>
  <c r="N93" i="80" l="1"/>
  <c r="N77" i="80"/>
  <c r="Q32" i="83" l="1"/>
  <c r="F9" i="85" l="1"/>
  <c r="N29" i="80"/>
  <c r="U62" i="81"/>
  <c r="U67" i="81" s="1"/>
  <c r="N79" i="80"/>
  <c r="N39" i="80"/>
  <c r="X220" i="84"/>
  <c r="U68" i="81"/>
  <c r="F9" i="82"/>
  <c r="I8" i="80"/>
  <c r="I5" i="80"/>
  <c r="I6" i="80"/>
  <c r="N6" i="80" s="1"/>
  <c r="I7" i="80"/>
  <c r="I10" i="80"/>
  <c r="I11" i="80"/>
  <c r="I12" i="80"/>
  <c r="I13" i="80"/>
  <c r="I15" i="80"/>
  <c r="I16" i="80"/>
  <c r="I17" i="80"/>
  <c r="I19" i="80"/>
  <c r="I20" i="80"/>
  <c r="I21" i="80"/>
  <c r="I26" i="80"/>
  <c r="I27" i="80"/>
  <c r="I28" i="80"/>
  <c r="I54" i="80"/>
  <c r="I55" i="80"/>
  <c r="I56" i="80"/>
  <c r="I57" i="80"/>
  <c r="I58" i="80"/>
  <c r="I59" i="80"/>
  <c r="I60" i="80"/>
  <c r="I61" i="80"/>
  <c r="I62" i="80"/>
  <c r="I63" i="80"/>
  <c r="I64" i="80"/>
  <c r="N81" i="80"/>
  <c r="N65" i="80"/>
  <c r="S222" i="84"/>
  <c r="O220" i="84"/>
  <c r="H220" i="84"/>
  <c r="T202" i="84"/>
  <c r="T203" i="84"/>
  <c r="T204" i="84"/>
  <c r="T205" i="84"/>
  <c r="T206" i="84"/>
  <c r="T207" i="84"/>
  <c r="T208" i="84"/>
  <c r="T209" i="84"/>
  <c r="T210" i="84"/>
  <c r="T186" i="84"/>
  <c r="T187" i="84"/>
  <c r="T188" i="84"/>
  <c r="T189" i="84"/>
  <c r="T190" i="84"/>
  <c r="T191" i="84"/>
  <c r="T192" i="84"/>
  <c r="T193" i="84"/>
  <c r="T194" i="84"/>
  <c r="T195" i="84"/>
  <c r="T196" i="84"/>
  <c r="T176" i="84"/>
  <c r="T177" i="84"/>
  <c r="T178" i="84"/>
  <c r="T179" i="84"/>
  <c r="T180" i="84"/>
  <c r="T181" i="84"/>
  <c r="T164" i="84"/>
  <c r="T165" i="84"/>
  <c r="T166" i="84"/>
  <c r="T167" i="84"/>
  <c r="T168" i="84"/>
  <c r="T169" i="84"/>
  <c r="T170" i="84"/>
  <c r="T153" i="84"/>
  <c r="T154" i="84"/>
  <c r="T155" i="84"/>
  <c r="T156" i="84"/>
  <c r="T157" i="84"/>
  <c r="T158" i="84"/>
  <c r="T159" i="84"/>
  <c r="T160" i="84"/>
  <c r="T143" i="84"/>
  <c r="T144" i="84"/>
  <c r="T145" i="84"/>
  <c r="T146" i="84"/>
  <c r="T147" i="84"/>
  <c r="T148" i="84"/>
  <c r="T149" i="84"/>
  <c r="T129" i="84"/>
  <c r="T130" i="84"/>
  <c r="T131" i="84"/>
  <c r="T132" i="84"/>
  <c r="T133" i="84"/>
  <c r="T134" i="84"/>
  <c r="T135" i="84"/>
  <c r="T136" i="84"/>
  <c r="T137" i="84"/>
  <c r="T138" i="84"/>
  <c r="T139" i="84"/>
  <c r="T111" i="84"/>
  <c r="T112" i="84"/>
  <c r="T113" i="84"/>
  <c r="T114" i="84"/>
  <c r="T115" i="84"/>
  <c r="T116" i="84"/>
  <c r="T117" i="84"/>
  <c r="T118" i="84"/>
  <c r="T119" i="84"/>
  <c r="T120" i="84"/>
  <c r="T121" i="84"/>
  <c r="T122" i="84"/>
  <c r="T102" i="84"/>
  <c r="T103" i="84"/>
  <c r="T104" i="84"/>
  <c r="T105" i="84"/>
  <c r="T106" i="84"/>
  <c r="T107" i="84"/>
  <c r="T108" i="84"/>
  <c r="T96" i="84"/>
  <c r="T97" i="84"/>
  <c r="T98" i="84"/>
  <c r="T99" i="84"/>
  <c r="T83" i="84"/>
  <c r="T84" i="84"/>
  <c r="T85" i="84"/>
  <c r="T86" i="84"/>
  <c r="T87" i="84"/>
  <c r="T88" i="84"/>
  <c r="T89" i="84"/>
  <c r="T90" i="84"/>
  <c r="T91" i="84"/>
  <c r="T92" i="84"/>
  <c r="T93" i="84"/>
  <c r="T69" i="84"/>
  <c r="T70" i="84"/>
  <c r="T71" i="84"/>
  <c r="T72" i="84"/>
  <c r="T73" i="84"/>
  <c r="T74" i="84"/>
  <c r="T75" i="84"/>
  <c r="T76" i="84"/>
  <c r="T77" i="84"/>
  <c r="T62" i="84"/>
  <c r="T63" i="84"/>
  <c r="T64" i="84"/>
  <c r="T65" i="84"/>
  <c r="T66" i="84"/>
  <c r="T67" i="84"/>
  <c r="T56" i="84"/>
  <c r="T57" i="84"/>
  <c r="T58" i="84"/>
  <c r="T59" i="84"/>
  <c r="T60" i="84"/>
  <c r="T34" i="84"/>
  <c r="T35" i="84"/>
  <c r="T36" i="84"/>
  <c r="T37" i="84"/>
  <c r="T38" i="84"/>
  <c r="T39" i="84"/>
  <c r="T40" i="84"/>
  <c r="T41" i="84"/>
  <c r="T42" i="84"/>
  <c r="T43" i="84"/>
  <c r="T44" i="84"/>
  <c r="T45" i="84"/>
  <c r="T46" i="84"/>
  <c r="T47" i="84"/>
  <c r="T48" i="84"/>
  <c r="T49" i="84"/>
  <c r="T50" i="84"/>
  <c r="T51" i="84"/>
  <c r="T11" i="84"/>
  <c r="T12" i="84"/>
  <c r="T13" i="84"/>
  <c r="T14" i="84"/>
  <c r="T15" i="84"/>
  <c r="T16" i="84"/>
  <c r="T17" i="84"/>
  <c r="T18" i="84"/>
  <c r="T19" i="84"/>
  <c r="T20" i="84"/>
  <c r="T21" i="84"/>
  <c r="T22" i="84"/>
  <c r="T23" i="84"/>
  <c r="T24" i="84"/>
  <c r="T25" i="84"/>
  <c r="T26" i="84"/>
  <c r="T27" i="84"/>
  <c r="T28" i="84"/>
  <c r="T29" i="84"/>
  <c r="T8" i="84"/>
  <c r="N32" i="83"/>
  <c r="U149" i="81"/>
  <c r="N149" i="81"/>
  <c r="D149" i="81"/>
  <c r="P146" i="81"/>
  <c r="P142" i="81"/>
  <c r="G35" i="81"/>
  <c r="G67" i="81" s="1"/>
  <c r="N86" i="80"/>
  <c r="N84" i="80"/>
  <c r="N73" i="80"/>
  <c r="N72" i="80"/>
  <c r="N58" i="80"/>
  <c r="N49" i="80"/>
  <c r="N41" i="80"/>
  <c r="N34" i="80"/>
  <c r="N32" i="80"/>
  <c r="O14" i="62"/>
  <c r="U29" i="49"/>
  <c r="I10" i="62"/>
  <c r="I41" i="41"/>
  <c r="L38" i="41"/>
  <c r="E38" i="41"/>
  <c r="R38" i="41"/>
  <c r="Q41" i="41" s="1"/>
  <c r="R8" i="49"/>
  <c r="F9" i="53"/>
  <c r="F5" i="53"/>
  <c r="F10" i="53"/>
  <c r="L8" i="49"/>
  <c r="H8" i="49"/>
  <c r="I93" i="80" l="1"/>
  <c r="M95" i="80" s="1"/>
  <c r="O69" i="81"/>
</calcChain>
</file>

<file path=xl/sharedStrings.xml><?xml version="1.0" encoding="utf-8"?>
<sst xmlns="http://schemas.openxmlformats.org/spreadsheetml/2006/main" count="9824" uniqueCount="2159">
  <si>
    <t>Date</t>
  </si>
  <si>
    <t>CAPITAL PURCHASE PROGRAM</t>
  </si>
  <si>
    <t xml:space="preserve">Seller </t>
  </si>
  <si>
    <t xml:space="preserve">Date </t>
  </si>
  <si>
    <t xml:space="preserve">Name of Institution </t>
  </si>
  <si>
    <t xml:space="preserve">City </t>
  </si>
  <si>
    <t xml:space="preserve">State </t>
  </si>
  <si>
    <t xml:space="preserve">Transaction Type </t>
  </si>
  <si>
    <t>Pricing Mechanism</t>
  </si>
  <si>
    <t xml:space="preserve">Par </t>
  </si>
  <si>
    <t xml:space="preserve">New York </t>
  </si>
  <si>
    <t xml:space="preserve">NY </t>
  </si>
  <si>
    <t xml:space="preserve">IL </t>
  </si>
  <si>
    <t>TOTAL</t>
  </si>
  <si>
    <t>AIG</t>
  </si>
  <si>
    <t>New York</t>
  </si>
  <si>
    <t>NY</t>
  </si>
  <si>
    <t>Purchase</t>
  </si>
  <si>
    <t>Security Capital Corporation</t>
  </si>
  <si>
    <t>M&amp;F Bancorp, Inc.</t>
  </si>
  <si>
    <t>Batesville</t>
  </si>
  <si>
    <t>Durham</t>
  </si>
  <si>
    <t>Adjustment Amount</t>
  </si>
  <si>
    <t>ADJUSTED TOTAL</t>
  </si>
  <si>
    <t>INITIAL TOTAL</t>
  </si>
  <si>
    <t>3/ Treasury issued notice to the institution of the permanent reduced commitment on 7/8/2009; the reduction was effective on 7/1/2009.</t>
  </si>
  <si>
    <t>Preferred Stock w/ Warrants</t>
  </si>
  <si>
    <t>Oak Brook</t>
  </si>
  <si>
    <t>General Motors Company</t>
  </si>
  <si>
    <t>Total Initial Investment Amount</t>
  </si>
  <si>
    <t>AUTOMOTIVE SUPPLIER SUPPORT PROGRAM</t>
  </si>
  <si>
    <t>First Vernon Bancshares, Inc.</t>
  </si>
  <si>
    <t>Adjustment Details</t>
  </si>
  <si>
    <t>Adjustment Date</t>
  </si>
  <si>
    <t>GM Supplier Receivables LLC</t>
  </si>
  <si>
    <t>St. Paul</t>
  </si>
  <si>
    <t>2, 3</t>
  </si>
  <si>
    <t>Par</t>
  </si>
  <si>
    <t>MI</t>
  </si>
  <si>
    <t>AUTOMOTIVE INDUSTRY FINANCING PROGRAM</t>
  </si>
  <si>
    <t>TARGETED INVESTMENT PROGRAM</t>
  </si>
  <si>
    <t>Seller</t>
  </si>
  <si>
    <t>Transaction Type</t>
  </si>
  <si>
    <t>Name of Institution</t>
  </si>
  <si>
    <t>City</t>
  </si>
  <si>
    <t>State</t>
  </si>
  <si>
    <t>General Motors Corporation</t>
  </si>
  <si>
    <t>Debt Obligation</t>
  </si>
  <si>
    <t>N/A</t>
  </si>
  <si>
    <t>Preferred Stock w/ Exercised Warrants</t>
  </si>
  <si>
    <t>Debt Obligation w/ Additional Note</t>
  </si>
  <si>
    <t>Honolulu</t>
  </si>
  <si>
    <t>HI</t>
  </si>
  <si>
    <t>Preferred Stock</t>
  </si>
  <si>
    <t>Charlotte</t>
  </si>
  <si>
    <t>NC</t>
  </si>
  <si>
    <t>Carver Bancorp, Inc</t>
  </si>
  <si>
    <t>Community Bank of the Bay</t>
  </si>
  <si>
    <t>Southern Bancorp, Inc.</t>
  </si>
  <si>
    <t>Oakland</t>
  </si>
  <si>
    <t>ND</t>
  </si>
  <si>
    <t>Arkadelphia</t>
  </si>
  <si>
    <t>Citigroup Inc.</t>
  </si>
  <si>
    <t>Guarantee</t>
  </si>
  <si>
    <t>Guarantee Limit</t>
  </si>
  <si>
    <t>Bank of America Corporation</t>
  </si>
  <si>
    <t>Burlington</t>
  </si>
  <si>
    <t>NE</t>
  </si>
  <si>
    <t>Milwaukee</t>
  </si>
  <si>
    <t>AZ</t>
  </si>
  <si>
    <t>The First Bancshares, Inc.</t>
  </si>
  <si>
    <t>PGB Holdings, Inc.</t>
  </si>
  <si>
    <t>Liberty Financial Services, Inc.</t>
  </si>
  <si>
    <t>Hattiesburg</t>
  </si>
  <si>
    <t>AK</t>
  </si>
  <si>
    <t>Chicago</t>
  </si>
  <si>
    <t>New Orleans</t>
  </si>
  <si>
    <t>Atlanta</t>
  </si>
  <si>
    <t>Footnote</t>
  </si>
  <si>
    <t>First Choice Bank</t>
  </si>
  <si>
    <t>IL</t>
  </si>
  <si>
    <t>CA</t>
  </si>
  <si>
    <t>KY</t>
  </si>
  <si>
    <t>Los Angeles</t>
  </si>
  <si>
    <t>AR</t>
  </si>
  <si>
    <t>OR</t>
  </si>
  <si>
    <t>MD</t>
  </si>
  <si>
    <t>WA</t>
  </si>
  <si>
    <t>WI</t>
  </si>
  <si>
    <t>MS</t>
  </si>
  <si>
    <t>MO</t>
  </si>
  <si>
    <t>Greenwood</t>
  </si>
  <si>
    <t>SC</t>
  </si>
  <si>
    <t>WY</t>
  </si>
  <si>
    <t>CO</t>
  </si>
  <si>
    <t>Cerritos</t>
  </si>
  <si>
    <t>KS</t>
  </si>
  <si>
    <t>TN</t>
  </si>
  <si>
    <t>PA</t>
  </si>
  <si>
    <t>Lakewood</t>
  </si>
  <si>
    <t>State Capital Corporation</t>
  </si>
  <si>
    <t>IN</t>
  </si>
  <si>
    <t>NH</t>
  </si>
  <si>
    <t>Lafayette Bancorp, Inc.</t>
  </si>
  <si>
    <t>Oxford</t>
  </si>
  <si>
    <t>GA</t>
  </si>
  <si>
    <t>Buffalo</t>
  </si>
  <si>
    <t>MN</t>
  </si>
  <si>
    <t>AL</t>
  </si>
  <si>
    <t>BancPlus Corporation</t>
  </si>
  <si>
    <t>Ridgeland</t>
  </si>
  <si>
    <t>TX</t>
  </si>
  <si>
    <t>FL</t>
  </si>
  <si>
    <t>First M&amp;F Corporation</t>
  </si>
  <si>
    <t>Kosciusko</t>
  </si>
  <si>
    <t>PSB Financial Corporation</t>
  </si>
  <si>
    <t>CT</t>
  </si>
  <si>
    <t>IA</t>
  </si>
  <si>
    <t>ID</t>
  </si>
  <si>
    <t>Pittsburgh</t>
  </si>
  <si>
    <t>OK</t>
  </si>
  <si>
    <t>UT</t>
  </si>
  <si>
    <t>Many</t>
  </si>
  <si>
    <t>LA</t>
  </si>
  <si>
    <t>TALF LLC</t>
  </si>
  <si>
    <t>Wilmington</t>
  </si>
  <si>
    <t>DE</t>
  </si>
  <si>
    <t>Citizens Bancshares Corporation</t>
  </si>
  <si>
    <t>OH</t>
  </si>
  <si>
    <t>First American International Corp.</t>
  </si>
  <si>
    <t>Brooklyn</t>
  </si>
  <si>
    <t>VA</t>
  </si>
  <si>
    <t>Washington</t>
  </si>
  <si>
    <t>DC</t>
  </si>
  <si>
    <t>NV</t>
  </si>
  <si>
    <t>NM</t>
  </si>
  <si>
    <t xml:space="preserve">Purchase Date </t>
  </si>
  <si>
    <t>Purchase Details</t>
  </si>
  <si>
    <t xml:space="preserve">Investment Description </t>
  </si>
  <si>
    <t xml:space="preserve"> Pricing Mechanism</t>
  </si>
  <si>
    <t>Remaining Investment Description</t>
  </si>
  <si>
    <t>Investment Amount</t>
  </si>
  <si>
    <t>Capital Repayment Details</t>
  </si>
  <si>
    <t>Capital Repayment Date</t>
  </si>
  <si>
    <t>Remaining Capital Amount</t>
  </si>
  <si>
    <t>Final Disposition</t>
  </si>
  <si>
    <t>Final Disposition Date</t>
  </si>
  <si>
    <t>Warrants</t>
  </si>
  <si>
    <t>Tri-State Bank of Memphis</t>
  </si>
  <si>
    <t>Memphis</t>
  </si>
  <si>
    <t>Chrysler Receivables SPV LLC</t>
  </si>
  <si>
    <t>NJ</t>
  </si>
  <si>
    <t>Final Disposition Proceeds</t>
  </si>
  <si>
    <t>Exchange</t>
  </si>
  <si>
    <t>Investment Description</t>
  </si>
  <si>
    <t xml:space="preserve"> Date</t>
  </si>
  <si>
    <t>Premier Bancorp, Inc.</t>
  </si>
  <si>
    <t>Vernon</t>
  </si>
  <si>
    <t>Wilmette</t>
  </si>
  <si>
    <t>Subordinated Debentures</t>
  </si>
  <si>
    <t>Subordinated Debentures w/ Exercised Warrants</t>
  </si>
  <si>
    <t>1/ In consideration for the guarantee, Treasury received $4.03 billion of preferred stock, which pays 8% interest.</t>
  </si>
  <si>
    <t>First Eagle Bancshares, Inc.</t>
  </si>
  <si>
    <t>Community Bancshares of Mississippi, Inc.</t>
  </si>
  <si>
    <t>Hanover Park</t>
  </si>
  <si>
    <t>Belzoni</t>
  </si>
  <si>
    <t>Guaranty Capital Corporation</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</si>
  <si>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</si>
  <si>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Invesco Legacy Securities Master Fund, L.P.</t>
  </si>
  <si>
    <t>UST/TCW Senior Mortgage Securities Fund, L.P.</t>
  </si>
  <si>
    <t>Debt Obligation w/ Contingent Proceeds</t>
  </si>
  <si>
    <t>Membership Interest</t>
  </si>
  <si>
    <t>Wellington Management Legacy Securities PPIF Master Fund, LP</t>
  </si>
  <si>
    <t>AllianceBernstein Legacy Securities Master Fund, L.P.</t>
  </si>
  <si>
    <t>WV</t>
  </si>
  <si>
    <t>Blackrock PPIF, L.P.</t>
  </si>
  <si>
    <t>Trust Preferred Securities w/ Warrants</t>
  </si>
  <si>
    <t>MA</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</si>
  <si>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</si>
  <si>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</si>
  <si>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 xml:space="preserve">15.  The loan was used to capitalize Chrysler Warranty SPV LLC, a special purpose vehicle created by Old Chrysler.  </t>
  </si>
  <si>
    <t>14.  This transaction was an amendment to Treasury's 1/2/2009 agreement with Chrysler Holding.  As of 4/30/2009, Treasury's obligation to lend any funds committed under this amendment had terminated.  No funds were disbursed.</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</si>
  <si>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</si>
  <si>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12.  Pursuant to a corporate reorganization completed on 10/19/2009, Treasury's loan with New GM was assigned and assumed by General Motors Holdings LLC.</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</si>
  <si>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</si>
  <si>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</si>
  <si>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7.   On 7/10/2009, the principal amount outstanding under the Old GM Loan and interest accrued thereunder were extinguished and exchanged for privately placed preferred and common equity in New GM.  (See green lines in the table above.)</t>
  </si>
  <si>
    <t>5.   This transaction was a further amendment to the Old GM Loan, which brought the total loan amount to $19,400,000,000.</t>
  </si>
  <si>
    <t>4.   This transaction is an amendment to Treasury's 12/31/2008 agreement with Old GM (the "Old GM Loan"), which brought the total loan amount to $15,400,000,000.</t>
  </si>
  <si>
    <t xml:space="preserve">2.   Treasury committed to lend General Motors Corporation up to $1,000,000,000.  The ultimate funding was dependent upon the level of investor participation in GMAC LLC's rights offering.  The amount has been updated to reflect the final level of funding.  </t>
  </si>
  <si>
    <t>1.   Payment amount does not include accrued and unpaid interest on a debt obligation, which must be paid at the time of principal repayment.</t>
  </si>
  <si>
    <t>"New Chrysler" refers to Chrysler Group LLC, the company that purchased Old Chrysler's assets on 6/10/2009 in a sale pursuant to section 363 of the Bankruptcy Code.</t>
  </si>
  <si>
    <t>"Chrysler Holding" refers to CGI Holding LLC, the company formerly known as "Chrysler Holding LLC".</t>
  </si>
  <si>
    <t>"Chrysler FinCo" refers to Chrysler Financial Services Americas LLC.</t>
  </si>
  <si>
    <t>"Old GM" refers to General Motors Corporation, which is now known as Motors Liquidation Company.</t>
  </si>
  <si>
    <t>As used in this table and its footnotes:</t>
  </si>
  <si>
    <t>Total Treasury Investment Amount</t>
  </si>
  <si>
    <t>Total Payments</t>
  </si>
  <si>
    <t>Common equity</t>
  </si>
  <si>
    <t>Chrysler Group LLC</t>
  </si>
  <si>
    <t>Issuance of equity in New Chrysler</t>
  </si>
  <si>
    <t>-</t>
  </si>
  <si>
    <t>Additional Note</t>
  </si>
  <si>
    <t>Repayment</t>
  </si>
  <si>
    <t>Chrysler Holding</t>
  </si>
  <si>
    <t>Transfer of debt to New Chrysler</t>
  </si>
  <si>
    <t>Auburn Hills, MI</t>
  </si>
  <si>
    <t>None</t>
  </si>
  <si>
    <t>Partial repayment</t>
  </si>
  <si>
    <t>Chrysler FinCo</t>
  </si>
  <si>
    <t>Farmington Hills, MI</t>
  </si>
  <si>
    <t>Motors Liquidation Company</t>
  </si>
  <si>
    <t>Debt left at Old GM</t>
  </si>
  <si>
    <t>Transfer of debt to New GM</t>
  </si>
  <si>
    <t>Exchange for preferred and common stock in New GM</t>
  </si>
  <si>
    <t>11, 12</t>
  </si>
  <si>
    <t>General Motors Holdings LLC</t>
  </si>
  <si>
    <t>Common Stock</t>
  </si>
  <si>
    <t>Exchange for equity interest in GMAC</t>
  </si>
  <si>
    <t>Detroit, MI</t>
  </si>
  <si>
    <t>General Motors</t>
  </si>
  <si>
    <t>GMAC</t>
  </si>
  <si>
    <t>Convertible Preferred Stock w/ Exercised Warrants</t>
  </si>
  <si>
    <t>Remaining Investment Amount/Equity %</t>
  </si>
  <si>
    <t>Amount/ Proceeds</t>
  </si>
  <si>
    <t>Type</t>
  </si>
  <si>
    <t>Amount/Equity %</t>
  </si>
  <si>
    <t>Description</t>
  </si>
  <si>
    <t>Obligor</t>
  </si>
  <si>
    <t>Amount</t>
  </si>
  <si>
    <t xml:space="preserve">Description </t>
  </si>
  <si>
    <t>City, State</t>
  </si>
  <si>
    <r>
      <t>Payment or Disposition</t>
    </r>
    <r>
      <rPr>
        <b/>
        <vertAlign val="superscript"/>
        <sz val="11"/>
        <rFont val="Arial"/>
        <family val="2"/>
      </rPr>
      <t>1</t>
    </r>
  </si>
  <si>
    <t>Treasury Investment After Exchange/Transfer/Other</t>
  </si>
  <si>
    <t>Exchange/Transfer/Other Details</t>
  </si>
  <si>
    <t>Initial Investment</t>
  </si>
  <si>
    <t xml:space="preserve">AG GECC PPIF Master Fund, L.P.                                               </t>
  </si>
  <si>
    <t>10.  In total, for the exchange of the Old GM Loan and the GM DIP Loan (other than as explained in footnote 9), Treasury received $2.1 billion in preferred shares and 60.8% of the common shares of New GM.  (See transactions marked by green lines in the table above.)</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</si>
  <si>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</si>
  <si>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"New GM" refers to General Motors Company, the company that purchased Old GM's assets on 7/10/2009 in a sale pursuant to section 363 of the Bankruptcy Code.  See also footnote 11.</t>
  </si>
  <si>
    <t xml:space="preserve">19.  Pursuant to the agreement explained in footnote 18, $500 million of this debt obligation was assumed by New Chrysler. </t>
  </si>
  <si>
    <t>RLJ Western Asset Public/Private Master Fund, L.P.</t>
  </si>
  <si>
    <t>4/ Does not include accrued and unpaid interest due on the amount of principal repayment, which interest must be paid at the time of principal repayment.</t>
  </si>
  <si>
    <t>Marathon Legacy Securities Public-Private Investment Partnership, L.P.</t>
  </si>
  <si>
    <t>A</t>
  </si>
  <si>
    <t>Total Warrant Proceeds</t>
  </si>
  <si>
    <t>Capital Repayment Amount</t>
  </si>
  <si>
    <t>Remaining Capital Description</t>
  </si>
  <si>
    <t>TOTAL TREASURY TIP INVESTMENT AMOUNT</t>
  </si>
  <si>
    <t>Oaktree PPIP Fund, L.P.</t>
  </si>
  <si>
    <t>Final Disposition Description</t>
  </si>
  <si>
    <t>Treasury Investment Remaining After Capital Repayment</t>
  </si>
  <si>
    <t>Termination</t>
  </si>
  <si>
    <t>Premium</t>
  </si>
  <si>
    <t>Exchange preferred stock for trust preferred securities</t>
  </si>
  <si>
    <t>Master Agreement</t>
  </si>
  <si>
    <t>Termination Agreement</t>
  </si>
  <si>
    <t>Remaining Premium Description</t>
  </si>
  <si>
    <t>Remaining Premium Amount</t>
  </si>
  <si>
    <t>Payment or Disposition</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</si>
  <si>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</si>
  <si>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ASSET GUARANTEE PROGRAM</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</si>
  <si>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</si>
  <si>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</si>
  <si>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AMERICAN INTERNATIONAL GROUP, INC. (AIG) INVESTMENT PROGRAM</t>
  </si>
  <si>
    <t>TOTAL CAPITAL REPAYMENT AMOUNT</t>
  </si>
  <si>
    <t>Partial cancellation for early termination of guarantee</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</si>
  <si>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</si>
  <si>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Convertible Preferred Stock</t>
  </si>
  <si>
    <t>21, 22</t>
  </si>
  <si>
    <t>Exchange for convertible preferred stock</t>
  </si>
  <si>
    <t>Trust Preferred Securities w/ Exercised Warrants</t>
  </si>
  <si>
    <t xml:space="preserve">22.  Under the terms of an agreement dated 12/30/2009, the convertible preferred shares will mandatorily convert to common stock under the conditions and the conversion price as set forth in the terms of the agreement.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</si>
  <si>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</si>
  <si>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Repayment Date</t>
  </si>
  <si>
    <t>Repayment Amount</t>
  </si>
  <si>
    <t>Contingent Proceeds</t>
  </si>
  <si>
    <t>Distribution or Disposition</t>
  </si>
  <si>
    <t xml:space="preserve"> Proceeds</t>
  </si>
  <si>
    <r>
      <t xml:space="preserve">Distribution </t>
    </r>
    <r>
      <rPr>
        <vertAlign val="superscript"/>
        <sz val="14"/>
        <rFont val="Arial"/>
        <family val="2"/>
      </rPr>
      <t>5</t>
    </r>
  </si>
  <si>
    <r>
      <t>Repayment</t>
    </r>
    <r>
      <rPr>
        <vertAlign val="superscript"/>
        <sz val="11"/>
        <color indexed="8"/>
        <rFont val="Arial"/>
        <family val="2"/>
      </rPr>
      <t>5</t>
    </r>
  </si>
  <si>
    <t>5/ All outstanding principal drawn under the credit agreement was repaid.</t>
  </si>
  <si>
    <t>Note</t>
  </si>
  <si>
    <t>Trade Date</t>
  </si>
  <si>
    <r>
      <t xml:space="preserve">Purchase Details </t>
    </r>
    <r>
      <rPr>
        <b/>
        <vertAlign val="superscript"/>
        <sz val="11"/>
        <rFont val="Arial"/>
        <family val="2"/>
      </rPr>
      <t>1</t>
    </r>
  </si>
  <si>
    <t>Settlement Details</t>
  </si>
  <si>
    <t xml:space="preserve">Pricing Mechanism </t>
  </si>
  <si>
    <t>Settlement Date</t>
  </si>
  <si>
    <r>
      <t>Senior Security Proceeds</t>
    </r>
    <r>
      <rPr>
        <b/>
        <vertAlign val="superscript"/>
        <sz val="11"/>
        <color indexed="8"/>
        <rFont val="Arial"/>
        <family val="2"/>
      </rPr>
      <t xml:space="preserve"> 4</t>
    </r>
  </si>
  <si>
    <t>Floating Rate SBA 7a security due 2025</t>
  </si>
  <si>
    <t>Floating Rate SBA 7a security due 2022</t>
  </si>
  <si>
    <t>TOTAL INVESTMENT AMOUNT</t>
  </si>
  <si>
    <t>Total Senior Security Proceeds</t>
  </si>
  <si>
    <t>1/ The amortizing principal and interest payments are reported on the monthly Dividends and Interest Report available at www.FinancialStability.gov.</t>
  </si>
  <si>
    <t>Investment After Capital Repayment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</si>
  <si>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</si>
  <si>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3/ Adjusted to show Treasury's maximum obligations to a fund.</t>
  </si>
  <si>
    <r>
      <t>Payment or Disposition</t>
    </r>
    <r>
      <rPr>
        <b/>
        <vertAlign val="superscript"/>
        <sz val="11"/>
        <rFont val="Arial"/>
        <family val="2"/>
      </rPr>
      <t>4</t>
    </r>
  </si>
  <si>
    <t>Adjusted or Final Investment Amount</t>
  </si>
  <si>
    <t>Total Repayments</t>
  </si>
  <si>
    <t>Total Proceeds from Additional Notes</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</si>
  <si>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</si>
  <si>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r>
      <t>Payment</t>
    </r>
    <r>
      <rPr>
        <vertAlign val="superscript"/>
        <sz val="11"/>
        <color indexed="8"/>
        <rFont val="Arial"/>
        <family val="2"/>
      </rPr>
      <t>6</t>
    </r>
  </si>
  <si>
    <r>
      <t>Payment</t>
    </r>
    <r>
      <rPr>
        <vertAlign val="superscript"/>
        <sz val="11"/>
        <color indexed="8"/>
        <rFont val="Arial"/>
        <family val="2"/>
      </rPr>
      <t>7</t>
    </r>
  </si>
  <si>
    <t>Floating Rate SBA 7a security due 2034</t>
  </si>
  <si>
    <r>
      <t>TBA or PMF</t>
    </r>
    <r>
      <rPr>
        <b/>
        <vertAlign val="superscript"/>
        <sz val="11"/>
        <color indexed="8"/>
        <rFont val="Arial"/>
        <family val="2"/>
      </rPr>
      <t>3</t>
    </r>
  </si>
  <si>
    <t>Floating Rate SBA 7a security due 2016</t>
  </si>
  <si>
    <t>Total Purchase Face Amount</t>
  </si>
  <si>
    <r>
      <t>Purchase Face Amount</t>
    </r>
    <r>
      <rPr>
        <b/>
        <i/>
        <vertAlign val="superscript"/>
        <sz val="11"/>
        <rFont val="Arial"/>
        <family val="2"/>
      </rPr>
      <t>3</t>
    </r>
  </si>
  <si>
    <t xml:space="preserve">Total Purchase Amount*    </t>
  </si>
  <si>
    <t>Old Chrysler</t>
  </si>
  <si>
    <t>Right to recover proceeds</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</si>
  <si>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</si>
  <si>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Completion of bankruptcy proceeding; transfer of collateral security to liquidation trust</t>
  </si>
  <si>
    <t>Old Carco Liquidation Trust</t>
  </si>
  <si>
    <t>Proceeds from sale of collateral</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</si>
  <si>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</si>
  <si>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Floating Rate SBA 7a security due 2020</t>
  </si>
  <si>
    <t>Floating Rate SBA 7a security due 2035</t>
  </si>
  <si>
    <t>Floating Rate SBA 7a security due 2033</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</si>
  <si>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</si>
  <si>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r>
      <t>Investment Amount</t>
    </r>
    <r>
      <rPr>
        <b/>
        <vertAlign val="superscript"/>
        <sz val="11"/>
        <color indexed="8"/>
        <rFont val="Arial"/>
        <family val="2"/>
      </rPr>
      <t xml:space="preserve"> 2, 3</t>
    </r>
  </si>
  <si>
    <t>Repayment*</t>
  </si>
  <si>
    <r>
      <t xml:space="preserve">Termination and settlement payment </t>
    </r>
    <r>
      <rPr>
        <vertAlign val="superscript"/>
        <sz val="11"/>
        <rFont val="Arial"/>
        <family val="2"/>
      </rPr>
      <t>20</t>
    </r>
  </si>
  <si>
    <t>Footnotes appear on following page.</t>
  </si>
  <si>
    <t>"Old Chrysler" refers to Old Carco LLC (fka Chrysler LLC).</t>
  </si>
  <si>
    <t>Debt obligation w/ additional note</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</si>
  <si>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</si>
  <si>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</si>
  <si>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Total Proceeds:</t>
  </si>
  <si>
    <t>Number of Shares</t>
  </si>
  <si>
    <t>COMMON STOCK DISPOSITION</t>
  </si>
  <si>
    <t>CAPITAL PURCHASE PROGRAM - CITIGROUP, INC.</t>
  </si>
  <si>
    <t>4/26/2010 -5/26/2010</t>
  </si>
  <si>
    <t>New Chrysler</t>
  </si>
  <si>
    <t>Transfer</t>
  </si>
  <si>
    <t>Chrysler</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</si>
  <si>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</si>
  <si>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5/26/2010 - 6/30/2010</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</si>
  <si>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</si>
  <si>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</si>
  <si>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</si>
  <si>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</si>
  <si>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r>
      <t xml:space="preserve">Final Distribution </t>
    </r>
    <r>
      <rPr>
        <vertAlign val="superscript"/>
        <sz val="14"/>
        <rFont val="Arial"/>
        <family val="2"/>
      </rPr>
      <t>5</t>
    </r>
  </si>
  <si>
    <t>4/ On 1/4/2010, Treasury and the fund manager entered into a Winding-Up and Liquidation Agreement.</t>
  </si>
  <si>
    <t>Adjusted Investment</t>
  </si>
  <si>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</si>
  <si>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</si>
  <si>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7/23/2010 - 9/30/2010</t>
  </si>
  <si>
    <t>Floating Rate SBA 7a security due 2029</t>
  </si>
  <si>
    <t>Floating Rate SBA 7a security due 2017</t>
  </si>
  <si>
    <t>COMMUNITY DEVELOPMENT CAPITAL INITIATIVE</t>
  </si>
  <si>
    <t>Disposition Details</t>
  </si>
  <si>
    <t>Amount from CPP</t>
  </si>
  <si>
    <t xml:space="preserve">Additional Investment </t>
  </si>
  <si>
    <t>Remaining Investment Amount</t>
  </si>
  <si>
    <t>1, 2</t>
  </si>
  <si>
    <t>University Financial Corp, Inc.</t>
  </si>
  <si>
    <t>Total Purchase Amount</t>
  </si>
  <si>
    <t xml:space="preserve">Total Capital Repayment Amount    </t>
  </si>
  <si>
    <t>TOTAL TREASURY COMMUNITY DEVELOPMENT INITIATIVE (CDCI) INVESTMENT AMOUNT</t>
  </si>
  <si>
    <t>2/ Treasury made an additional investment in this institution at the time it entered the CDCI program.</t>
  </si>
  <si>
    <t>1/ This institution qualified to participate in the Community Development Capital Initiative (CDCI), and has exchanged its Capital Purchase Program investment for an equivalent amount of investment with Treasury under the CDCI program terms.</t>
  </si>
  <si>
    <t>Floating Rate SBA 7a security due 2019</t>
  </si>
  <si>
    <t>Mission Valley Bancorp</t>
  </si>
  <si>
    <t>Sun Valley</t>
  </si>
  <si>
    <t>Terre Haute</t>
  </si>
  <si>
    <t>Kilmichael Bancorp, Inc.</t>
  </si>
  <si>
    <t>Kilmichael</t>
  </si>
  <si>
    <t>United Bancorporation of Alabama, Inc.</t>
  </si>
  <si>
    <t>Atmore</t>
  </si>
  <si>
    <t>IBW Financial Corporation</t>
  </si>
  <si>
    <t>IBC Bancorp, Inc.</t>
  </si>
  <si>
    <t>2a</t>
  </si>
  <si>
    <t>2a/ Treasury made an additional investment in this institution after the time it entered the CDCI program.</t>
  </si>
  <si>
    <t>CFBanc Corporation</t>
  </si>
  <si>
    <t>Hope Federal Credit Union</t>
  </si>
  <si>
    <t>Jackson</t>
  </si>
  <si>
    <t>Genesee Co-op Federal Credit Union</t>
  </si>
  <si>
    <t>Rochester</t>
  </si>
  <si>
    <t>American Bancorp of Illinois, Inc.</t>
  </si>
  <si>
    <t>Bainbridge Bancshares, Inc.</t>
  </si>
  <si>
    <t>Bainbridge</t>
  </si>
  <si>
    <t>Virginia Community Capital, Inc.</t>
  </si>
  <si>
    <t>Christiansburg</t>
  </si>
  <si>
    <t>Lower East Side People's Federal Credit Union</t>
  </si>
  <si>
    <t xml:space="preserve">Atlantic City Federal Credit Union </t>
  </si>
  <si>
    <t>Lander</t>
  </si>
  <si>
    <t>Neighborhood Trust Federal Credit Union</t>
  </si>
  <si>
    <t>Gateway Community Federal Credit Union</t>
  </si>
  <si>
    <t>Missoula</t>
  </si>
  <si>
    <t>MT</t>
  </si>
  <si>
    <t>Union Baptist Church Federal Credit Union</t>
  </si>
  <si>
    <t>Fort Wayne</t>
  </si>
  <si>
    <t>Buffalo Cooperative Federal Credit Union</t>
  </si>
  <si>
    <t>Alternatives Federal Credit Union</t>
  </si>
  <si>
    <t>Ithaca</t>
  </si>
  <si>
    <t>Liberty County Teachers Federal Credit Union</t>
  </si>
  <si>
    <t>Liberty</t>
  </si>
  <si>
    <t>UNO Federal Credit Union</t>
  </si>
  <si>
    <t>Butte Federal Credit Union</t>
  </si>
  <si>
    <t>Biggs</t>
  </si>
  <si>
    <t>Thurston Union of Low-Income People (TULIP) Cooperative Credit Union</t>
  </si>
  <si>
    <t>Olympia</t>
  </si>
  <si>
    <t>Phenix Pride Federal Credit Union</t>
  </si>
  <si>
    <t>Phenix City</t>
  </si>
  <si>
    <t>Pyramid Federal Credit Union</t>
  </si>
  <si>
    <t>Tucson</t>
  </si>
  <si>
    <t>Cooperative Center Federal Credit Union</t>
  </si>
  <si>
    <t>Berkeley</t>
  </si>
  <si>
    <t>Prince Kuhio Federal Credit Union</t>
  </si>
  <si>
    <t>Community First Guam Federal Credit Union</t>
  </si>
  <si>
    <t>Hagatna</t>
  </si>
  <si>
    <t>GU</t>
  </si>
  <si>
    <t>Tongass Federal Credit Union</t>
  </si>
  <si>
    <t>Ketchikan</t>
  </si>
  <si>
    <t>Santa Cruz Community Credit Union</t>
  </si>
  <si>
    <t>Santa Cruz</t>
  </si>
  <si>
    <t>Northeast Community Federal Credit Union</t>
  </si>
  <si>
    <t>San Francisco</t>
  </si>
  <si>
    <t>Fairfax County Federal Credit Union</t>
  </si>
  <si>
    <t>Fairfax</t>
  </si>
  <si>
    <t>Brewery Credit Union</t>
  </si>
  <si>
    <t>Tulane-Loyola Federal Credit Union</t>
  </si>
  <si>
    <t>Security Federal Corporation</t>
  </si>
  <si>
    <t>Aiken</t>
  </si>
  <si>
    <t>Brandon</t>
  </si>
  <si>
    <t>BankAsiana</t>
  </si>
  <si>
    <t>Palisades Park</t>
  </si>
  <si>
    <t>The Magnolia State Corporation</t>
  </si>
  <si>
    <t>Bay Springs</t>
  </si>
  <si>
    <t>Bancorp of Okolona, Inc.</t>
  </si>
  <si>
    <t>Okolona</t>
  </si>
  <si>
    <t xml:space="preserve">Southern Chautauqua Federal Credit Union </t>
  </si>
  <si>
    <t xml:space="preserve">Fidelis Federal Credit Union </t>
  </si>
  <si>
    <t xml:space="preserve">Bethex Federal Credit Union </t>
  </si>
  <si>
    <t>Bronx</t>
  </si>
  <si>
    <t xml:space="preserve">Shreveport Federal Credit Union </t>
  </si>
  <si>
    <t>Shreveport</t>
  </si>
  <si>
    <t>Carter Federal Credit Union</t>
  </si>
  <si>
    <t>Springhill</t>
  </si>
  <si>
    <t>North Side Community Federal Credit Union</t>
  </si>
  <si>
    <t>East End Baptist Tabernacle Federal Credit Union</t>
  </si>
  <si>
    <t>Bridgeport</t>
  </si>
  <si>
    <t>Community Plus Federal Credit Union</t>
  </si>
  <si>
    <t>Rantoul</t>
  </si>
  <si>
    <t>Border Federal Credit Union</t>
  </si>
  <si>
    <t>Del Rio</t>
  </si>
  <si>
    <t>Opportunities Credit Union</t>
  </si>
  <si>
    <t>VT</t>
  </si>
  <si>
    <t>First Legacy Community Credit Union</t>
  </si>
  <si>
    <t>Union Settlement Federal Credit Union</t>
  </si>
  <si>
    <t>Southside Credit Union</t>
  </si>
  <si>
    <t>San Antonio</t>
  </si>
  <si>
    <t>D.C. Federal Credit Union</t>
  </si>
  <si>
    <t>Faith Based Federal Credit Union</t>
  </si>
  <si>
    <t>Oceanside</t>
  </si>
  <si>
    <t>Greater Kinston Credit Union</t>
  </si>
  <si>
    <t>Kinston</t>
  </si>
  <si>
    <t>Hill District Federal Credit Union</t>
  </si>
  <si>
    <t>Roanoke</t>
  </si>
  <si>
    <t>Episcopal Community Federal Credit Union</t>
  </si>
  <si>
    <t>Vigo County Federal Credit Union</t>
  </si>
  <si>
    <t>Renaissance Community Development Credit Union</t>
  </si>
  <si>
    <t>Somerset</t>
  </si>
  <si>
    <t>Independent Employers Group Federal Credit Union</t>
  </si>
  <si>
    <t>Hilo</t>
  </si>
  <si>
    <t>Exchange trust preferred securities for trust preferred securities</t>
  </si>
  <si>
    <t>Brooklyn Cooperative Federal Credit Union</t>
  </si>
  <si>
    <t>Disposition</t>
  </si>
  <si>
    <t>Total Proceeds</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</si>
  <si>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</si>
  <si>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5/ On 9/30/2010, Treasury entered into underwritten offering of the trust preferred securities, the gross proceeds of which do not include accumulated and unpaid distributions from the date of the exchange through the closing date.</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</si>
  <si>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</si>
  <si>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Freedom First Federal Credit Union</t>
  </si>
  <si>
    <t>Floating Rate SBA 7a security due 2024</t>
  </si>
  <si>
    <t>10, 11, 24</t>
  </si>
  <si>
    <t>10, 11, 25</t>
  </si>
  <si>
    <t>Floating Rate SBA 7a security due 2026</t>
  </si>
  <si>
    <t>Floating Rate SBA 7a security due 2021</t>
  </si>
  <si>
    <t>10/19/2010 - 12/6/2010</t>
  </si>
  <si>
    <t>6/ The price set forth is the weighted average price for all sales of Citigroup, Inc. common stock made by Treasury over the course of the corresponding period.</t>
  </si>
  <si>
    <t>7/ Amount represents the gross proceeds to Treasury.</t>
  </si>
  <si>
    <r>
      <t>Pricing Mechanism</t>
    </r>
    <r>
      <rPr>
        <b/>
        <vertAlign val="superscript"/>
        <sz val="12"/>
        <color indexed="8"/>
        <rFont val="Arial"/>
        <family val="2"/>
      </rPr>
      <t>6</t>
    </r>
  </si>
  <si>
    <r>
      <t>Proceeds</t>
    </r>
    <r>
      <rPr>
        <b/>
        <vertAlign val="superscript"/>
        <sz val="12"/>
        <color indexed="8"/>
        <rFont val="Arial"/>
        <family val="2"/>
      </rPr>
      <t>7</t>
    </r>
  </si>
  <si>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</si>
  <si>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</si>
  <si>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Partial Repayment</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</si>
  <si>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</si>
  <si>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GMAC refers to GMAC Inc., formerly known as GMAC LLC., and now known as Ally Financial, Inc. ("Ally").</t>
  </si>
  <si>
    <t>GMAC (Ally)</t>
  </si>
  <si>
    <t>Partial conversion of  preferred stock for common stock</t>
  </si>
  <si>
    <t>22, 26</t>
  </si>
  <si>
    <t xml:space="preserve">21.  Amount of the Treasury investment exchange includes the exercised warrants from Treasury's initial investments.  </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</si>
  <si>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</si>
  <si>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</si>
  <si>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(formerly referred to as Systemically Significant Failing Institutions Program)</t>
  </si>
  <si>
    <t>Exchange/Transfer Details</t>
  </si>
  <si>
    <t>Preferred Stock w/ Warrants                              (Series D)</t>
  </si>
  <si>
    <t>Preferred Stock w/ Warrants (Series E)</t>
  </si>
  <si>
    <t>See table below for exchange/transfer details in connection with the recapitalization conducted on 1/14/2011.</t>
  </si>
  <si>
    <t>Preferred Stock w/ Warrants                            (Series F)</t>
  </si>
  <si>
    <t>Investment</t>
  </si>
  <si>
    <t>Proceeds</t>
  </si>
  <si>
    <t>Warrants (Series F)</t>
  </si>
  <si>
    <t>AIG POST-RECAPITALIZATION</t>
  </si>
  <si>
    <t>Recapitalization</t>
  </si>
  <si>
    <t>Treasury Holdings Post-Recapitalization</t>
  </si>
  <si>
    <t>Preferred Stock (Series F)</t>
  </si>
  <si>
    <t>Preferred Stock (Series G)</t>
  </si>
  <si>
    <t>AIA Preferred Units</t>
  </si>
  <si>
    <t>ALICO Junior Preferred Interests</t>
  </si>
  <si>
    <t>Preferred Stock (Series E)</t>
  </si>
  <si>
    <t>Common Stock (non-TARP)</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</si>
  <si>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</si>
  <si>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Warrant Auction</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</si>
  <si>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</si>
  <si>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Payment</t>
  </si>
  <si>
    <t>Trust Preferred Securities</t>
  </si>
  <si>
    <t>Exchange for amended and restated Trust Preferred Securities</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</si>
  <si>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</si>
  <si>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</si>
  <si>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8/ Proceeds include amounts applied to pay (i) accrued preferred returns and (ii) redeem the outstanding liquidation amount.</t>
  </si>
  <si>
    <t>7/ The amount of Treasury's AIA Preferred Units and ALICO Junior Preferred Interests holdings do not reflect preferred returns on the securities that accrue quarterly.</t>
  </si>
  <si>
    <t>Transactions Report - Investment Programs</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</si>
  <si>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</si>
  <si>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Debt Obligation w/ Additional Note, Zero Coupon Note, Equity</t>
  </si>
  <si>
    <t>Debt obligation w/ additional note &amp; zero coupon note</t>
  </si>
  <si>
    <t>Partial Disposition</t>
  </si>
  <si>
    <t>Remaining Recap Investment Amount, Shares, or Equity %</t>
  </si>
  <si>
    <t>Amount / Shares</t>
  </si>
  <si>
    <t>Additional Proceeds *</t>
  </si>
  <si>
    <t>Repayment - Principal</t>
  </si>
  <si>
    <t>Repayment* - Additional Note</t>
  </si>
  <si>
    <t>Repayment* - Zero Coupon Note</t>
  </si>
  <si>
    <t>19, 31</t>
  </si>
  <si>
    <t>31 On May 24, 2011, Chrysler Group LLC terminated its ability to draw on the remaining $2.066 billion outstanding under this loan facility.</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</si>
  <si>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</si>
  <si>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</si>
  <si>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</si>
  <si>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2/ The investment amount reflected Treasury's commitment to invest up to $30 billion less a reduction of $165 million representing retention payments AIG Financial Products made to its employees in March 2009.</t>
  </si>
  <si>
    <r>
      <t xml:space="preserve">Proceeds </t>
    </r>
    <r>
      <rPr>
        <b/>
        <vertAlign val="superscript"/>
        <sz val="11"/>
        <rFont val="Arial"/>
        <family val="2"/>
      </rPr>
      <t>8</t>
    </r>
  </si>
  <si>
    <t>Cancellation</t>
  </si>
  <si>
    <r>
      <t>PMF</t>
    </r>
    <r>
      <rPr>
        <b/>
        <vertAlign val="superscript"/>
        <sz val="11"/>
        <color indexed="8"/>
        <rFont val="Arial"/>
        <family val="2"/>
      </rPr>
      <t>6</t>
    </r>
  </si>
  <si>
    <r>
      <t xml:space="preserve">Disposition Amount </t>
    </r>
    <r>
      <rPr>
        <b/>
        <vertAlign val="superscript"/>
        <sz val="11"/>
        <rFont val="Arial"/>
        <family val="2"/>
      </rPr>
      <t>5, 6</t>
    </r>
  </si>
  <si>
    <t>Disposition Proceeds</t>
  </si>
  <si>
    <r>
      <t>TOTAL PROGRAM PROCEEDS TO DATE</t>
    </r>
    <r>
      <rPr>
        <b/>
        <vertAlign val="superscript"/>
        <sz val="11"/>
        <rFont val="Arial"/>
        <family val="2"/>
      </rPr>
      <t>7</t>
    </r>
  </si>
  <si>
    <t>2/ Investment Amount is stated after applying the appropriate month's factor and includes accrued interest paid at settlement, if applicable.</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</si>
  <si>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</si>
  <si>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</si>
  <si>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</si>
  <si>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</si>
  <si>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</si>
  <si>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t>7/ Total Program Proceeds To Date includes life-to-date disposition proceeds, life-to-date principal received, life-to-date interest received, and senior security proceeds (excluding accruals).</t>
  </si>
  <si>
    <r>
      <t xml:space="preserve">Termination of undrawn facility </t>
    </r>
    <r>
      <rPr>
        <vertAlign val="superscript"/>
        <sz val="11"/>
        <rFont val="Arial"/>
        <family val="2"/>
      </rPr>
      <t>31</t>
    </r>
  </si>
  <si>
    <r>
      <t xml:space="preserve">Disposition </t>
    </r>
    <r>
      <rPr>
        <vertAlign val="superscript"/>
        <sz val="11"/>
        <rFont val="Arial"/>
        <family val="2"/>
      </rPr>
      <t>28</t>
    </r>
  </si>
  <si>
    <r>
      <t xml:space="preserve">Partial Disposition </t>
    </r>
    <r>
      <rPr>
        <vertAlign val="superscript"/>
        <sz val="11"/>
        <rFont val="Arial"/>
        <family val="2"/>
      </rPr>
      <t>25</t>
    </r>
  </si>
  <si>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</si>
  <si>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</si>
  <si>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</si>
  <si>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1, 3</t>
  </si>
  <si>
    <t>3/ 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</si>
  <si>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32. On November 1, 2011, Treasury received a $201,345.42 pro-rata tax distribution on its common stock from Ally Financial, Inc. pursuant to the terms of the Sixth Amended and Restated Limited Liability Company Operating Agreement of GMAC LLC dated May 22, 2009.</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</si>
  <si>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</si>
  <si>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AG GECC PPIF Master Fund, L.P.</t>
  </si>
  <si>
    <t>1, 4</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</si>
  <si>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</si>
  <si>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</si>
  <si>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</si>
  <si>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</si>
  <si>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r>
      <t xml:space="preserve">Membership Interest  </t>
    </r>
    <r>
      <rPr>
        <vertAlign val="superscript"/>
        <sz val="14"/>
        <rFont val="Arial"/>
        <family val="2"/>
      </rPr>
      <t>10</t>
    </r>
  </si>
  <si>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</si>
  <si>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</si>
  <si>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</si>
  <si>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</si>
  <si>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</si>
  <si>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7/ Amount adjusted to show Treasury's final capital commitment (membership interest) and the maximum amount of Treasury's debt obligation that may be drawn down in accordance with the Loan Agreement.</t>
  </si>
  <si>
    <t>9/ Cumulative capital drawn at end of the Investment Period.</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</si>
  <si>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</si>
  <si>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10/ The Amount is adjusted to reflect pro-rata equity distributions that have been deemed to be capital repayments to Treasury.</t>
  </si>
  <si>
    <t>UNITEHERE Federal Credit Union
(Workers United Federal Credit Union)</t>
  </si>
  <si>
    <t>3/ For final disposition of warrants, "R" represents proceeds from a repurchase of warrants by the financial institution, and "A" represents the proceeds to Treasury, after underwriting fees, from a sale by Treasury in a registered public offering of the warrants issued by the financial institution.</t>
  </si>
  <si>
    <t>12/ On 5/10/2012, Treasury completed the sale of 188,524,589 shares of common stock at $30.50 per share for total proceeds of $5,749,999,965, pursuant to an underwriting agreement executed on 5/6/2012.</t>
  </si>
  <si>
    <t>11/ On 3/13/2012, Treasury completed the sale of 206,896,552 shares of common stock at $29.00 per share for total proceeds of $6,000,000,008, pursuant to an underwriting agreement executed on 3/8/2012.</t>
  </si>
  <si>
    <t>9/ On 5/27/2011, Treasury completed the sale of 200,000,000 shares of common stock at $29.00 per share for total proceeds of $5,800,000,000, pursuant to an underwriting agreement executed on 05/24/2011.</t>
  </si>
  <si>
    <t>13/ On 8/8/2012, Treasury completed the sale of 188,524,590 shares of common stock at $30.50 per share for total proceeds of $5,749,999,995, pursuant to an underwriting agreement executed on 8/3/2012.</t>
  </si>
  <si>
    <r>
      <t xml:space="preserve">Distribution </t>
    </r>
    <r>
      <rPr>
        <vertAlign val="superscript"/>
        <sz val="14"/>
        <rFont val="Arial"/>
        <family val="2"/>
      </rPr>
      <t>5, 11</t>
    </r>
  </si>
  <si>
    <t>11/ Distribution represents a gain on funded capital and is subject to revision pending any additional fundings of the outstanding commitment.</t>
  </si>
  <si>
    <t>12/ On 08/23/2012, AllianceBernstein agreed to de-obligate its unused debt commitment. The Final Investment Amount represents the cumulative capital drawn as of the de-obligation.</t>
  </si>
  <si>
    <t>14/ On 9/14/2012, Treasury completed the sale of 636,923,075 shares of common stock at $32.50 per share for total proceeds of $20,699,999,938, pursuant to an underwriting agreement executed on 9/10/2012.
14/ On 9/10/2012, Treasury executed an underwriting agreement to sell 553,846,153 shares of common stock at $32.50 per share for an aggregate amount equal to $17,999,999,973. On 9/11/2012, the underwriters exercised their option to purchase an additional 83,076,922 shares of common stock from Treasury at the same purchase price resulting in additional proceeds of $2,699,999,965. Treasury's aggregate proceeds from the sale of common stock pursuant to the underwriting agreement equals $20,699,999,938.</t>
  </si>
  <si>
    <t>LEGACY SECURITIES PUBLIC-PRIVATE INVESTMENT PROGRAM (S-PPIP)</t>
  </si>
  <si>
    <t>CREDIT MARKET PROGRAMS</t>
  </si>
  <si>
    <t>SBA 7a SECURITIES PURCHASE PROGRAM</t>
  </si>
  <si>
    <t>TERM ASSET-BACKED SECURITIES LOAN FACILITY</t>
  </si>
  <si>
    <r>
      <t xml:space="preserve">Membership Interest  </t>
    </r>
    <r>
      <rPr>
        <vertAlign val="superscript"/>
        <sz val="14"/>
        <rFont val="Arial"/>
        <family val="2"/>
      </rPr>
      <t>10</t>
    </r>
    <r>
      <rPr>
        <sz val="11"/>
        <color theme="1"/>
        <rFont val="Calibri"/>
        <family val="2"/>
        <scheme val="minor"/>
      </rPr>
      <t/>
    </r>
  </si>
  <si>
    <t>6/ Repayment pursuant to Section 6.10 of the CDCI Securities Purchase Agreement</t>
  </si>
  <si>
    <t xml:space="preserve">15/ On 12/14/2012, Treasury completed the sale of  234,169,156 shares of common stock at $32.50 per share for total proceeds of $7,610,497,570, pursuant to an underwriting agreement executed on 12/10/2012. </t>
  </si>
  <si>
    <r>
      <t xml:space="preserve">Partial Disposition </t>
    </r>
    <r>
      <rPr>
        <vertAlign val="superscript"/>
        <sz val="11"/>
        <rFont val="Arial"/>
        <family val="2"/>
      </rPr>
      <t>33</t>
    </r>
  </si>
  <si>
    <t>33. On 12/21/2012, Treasury sold 200,000,000 shares of common stock at $27.50 per share pursuant to a letter agreement. Following settlement, the net proceeds to Treasury were $5,500,000,000.</t>
  </si>
  <si>
    <t>Trust preferred securities received from the FDIC</t>
  </si>
  <si>
    <t xml:space="preserve">6/ 12/28/2012, as contemplated by the Termination Agreement and the Letter Agreement dated 12/23/2009, between Treasury and the Federal Deposit Insurance Corporation (FDIC), Treasury received from the FDIC, Citigroup Inc. trust preferred securities in aggregate liquidation preference equal to $800 million and approximately $183 million in dividend and interest payments from those securities. </t>
  </si>
  <si>
    <t>3/ On 6/28/2012, Treasury, the FRBNY and TALF LLC entered into an amendment of the credit agreement previously amended 7/19/2010, which reduced Treasury's maximum loan amount to $1,400,000,000.</t>
  </si>
  <si>
    <t xml:space="preserve">4/ On 1/15/2013, Treasury, the FRBNY and TALF LLC entered into an amendment that stated that, due to the fact that the accumulated fees collected through TALF exceed the total principal amount of TALF loans outstanding, Treasury’s commitment of TARP funds to provide credit protection is no longer necessary.  </t>
  </si>
  <si>
    <t>Total Investment Amount</t>
  </si>
  <si>
    <t>Contingent Interest Proceeds</t>
  </si>
  <si>
    <t>Principal Repayment</t>
  </si>
  <si>
    <t>Final Investment Amount</t>
  </si>
  <si>
    <t>Exchange Trust preferred securities for subordinated note</t>
  </si>
  <si>
    <t>Subordinated Note</t>
  </si>
  <si>
    <t>7/ On 2/4/2013, Treasury exchanged $800 million in Citigroup Capital XXXIII Trust Preferred Securities (TruPs) for $894 million in Citigroup subordinated notes pursuant to an agreement between Citigroup and Treasury executed on 2/4/2013. Accrued interest on the TruPs was received at the time of the exchange.</t>
  </si>
  <si>
    <t>8/ On 2/8/2013, Treasury completed the sale of its Citigroup subordinated notes for $894 million plus accrued interest, pursuant to an underwriting agreement executed on 2/8/2012.</t>
  </si>
  <si>
    <t>Repurchase</t>
  </si>
  <si>
    <t>Warrants (Series D)</t>
  </si>
  <si>
    <r>
      <t xml:space="preserve">Repayment </t>
    </r>
    <r>
      <rPr>
        <b/>
        <vertAlign val="superscript"/>
        <sz val="11"/>
        <rFont val="Arial"/>
        <family val="2"/>
      </rPr>
      <t>5</t>
    </r>
  </si>
  <si>
    <r>
      <t xml:space="preserve">Total Repayment Amount </t>
    </r>
    <r>
      <rPr>
        <b/>
        <vertAlign val="superscript"/>
        <sz val="11"/>
        <rFont val="Arial"/>
        <family val="2"/>
      </rPr>
      <t>5</t>
    </r>
  </si>
  <si>
    <t>5/ Repayment amounts do not include accrued interest proceeds received on 2/6/2013, which are reflected on the Dividends &amp; Interest Report.</t>
  </si>
  <si>
    <t>4/ On 3/23/2012, Premier Bank, Wilmette, IL, the banking subsidiary of Premier Bancorp, Inc., was closed by the Illinois Department of Financial and Professional Regulation - Division of Banking, and the Federal Deposit Insurance Corporation (FDIC) was named Receiver. On 1/29/2013, UST received $79,900 representing the total amount of distributions paid to creditors as a result of the liquidation of Premier Bancorp, Inc.</t>
  </si>
  <si>
    <r>
      <t xml:space="preserve">Partial Disposition </t>
    </r>
    <r>
      <rPr>
        <vertAlign val="superscript"/>
        <sz val="11"/>
        <rFont val="Arial"/>
        <family val="2"/>
      </rPr>
      <t>34</t>
    </r>
  </si>
  <si>
    <t>AUTOMOTIVE INDUSTRY FINANCING PROGRAM - GENERAL MOTORS COMPANY</t>
  </si>
  <si>
    <r>
      <t>Pricing Mechanism</t>
    </r>
    <r>
      <rPr>
        <b/>
        <vertAlign val="superscript"/>
        <sz val="11"/>
        <color indexed="8"/>
        <rFont val="Arial"/>
        <family val="2"/>
      </rPr>
      <t>1</t>
    </r>
  </si>
  <si>
    <r>
      <t>Proceeds</t>
    </r>
    <r>
      <rPr>
        <b/>
        <vertAlign val="superscript"/>
        <sz val="11"/>
        <color indexed="8"/>
        <rFont val="Arial"/>
        <family val="2"/>
      </rPr>
      <t>2</t>
    </r>
  </si>
  <si>
    <t>01/18/13 – 04/17/13</t>
  </si>
  <si>
    <t>1/ The price set forth is the weighted average price for all sales of General Motors Company common stock made by Treasury over the course of the corresponding period.</t>
  </si>
  <si>
    <t>2/ Amount represents the gross proceeds to Treasury.</t>
  </si>
  <si>
    <t>3/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</si>
  <si>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1, 7</t>
  </si>
  <si>
    <t>7/ Repayment pursuant to Section 5 of the CDCI Exchange Agreement.</t>
  </si>
  <si>
    <t>8/ Repayment pursuant to Section 6.11 of the CDCI Securities Purchase Agreement.</t>
  </si>
  <si>
    <t>5/ Repayment pursuant to Section 5 of the CDCI Certificate of Designation.</t>
  </si>
  <si>
    <t>9/ Repayment pursuant to Section 5.11 of the CDCI Exchange Agreement.</t>
  </si>
  <si>
    <r>
      <t>Adjusted Distribution</t>
    </r>
    <r>
      <rPr>
        <vertAlign val="superscript"/>
        <sz val="12"/>
        <rFont val="Arial"/>
        <family val="2"/>
      </rPr>
      <t>5, 13</t>
    </r>
  </si>
  <si>
    <t xml:space="preserve">13/ On, 6/5/2013, Invesco Mortgage Recovery Master Fund L.P. made a distribution to Treasury that is the result of adjustments made to positions previously held by the Invesco Legacy Securities Master Fund, L.P. “Partnership”, of which The U.S. Department of the Treasury is a Limited Partner.  The adjusted distribution was made 18 months after the Final Distribution on 9/28/2012. </t>
  </si>
  <si>
    <r>
      <t xml:space="preserve">Partial Disposition </t>
    </r>
    <r>
      <rPr>
        <vertAlign val="superscript"/>
        <sz val="11"/>
        <rFont val="Arial"/>
        <family val="2"/>
      </rPr>
      <t>35</t>
    </r>
  </si>
  <si>
    <t>35. On 6/12/2013, Treasury sold 30,000,000 shares of GM common stock in a registered public offering at $34.41 per share for net proceeds to Treasury of $ 1,031,700,000.</t>
  </si>
  <si>
    <r>
      <t xml:space="preserve">Distribution </t>
    </r>
    <r>
      <rPr>
        <vertAlign val="superscript"/>
        <sz val="14"/>
        <rFont val="Arial"/>
        <family val="2"/>
      </rPr>
      <t>5, 14</t>
    </r>
  </si>
  <si>
    <t>14/ On 7/8/2013, Invesco Mortgage Recovery Master Fund L.P. made a distribution to Treasury arising from the Settlement Agreement between Jefferies LLC and Invesco Advisers, Inc. dated as of 3/20/2013.</t>
  </si>
  <si>
    <t>*Investment Status Definition Key</t>
  </si>
  <si>
    <r>
      <rPr>
        <b/>
        <sz val="11"/>
        <color theme="1"/>
        <rFont val="Arial"/>
        <family val="2"/>
      </rPr>
      <t>Full investment outstanding</t>
    </r>
    <r>
      <rPr>
        <sz val="11"/>
        <color theme="1"/>
        <rFont val="Arial"/>
        <family val="2"/>
      </rPr>
      <t>: Treasury's full investment is still outstanding</t>
    </r>
  </si>
  <si>
    <r>
      <rPr>
        <b/>
        <sz val="11"/>
        <color theme="1"/>
        <rFont val="Arial"/>
        <family val="2"/>
      </rPr>
      <t xml:space="preserve">Redeemed </t>
    </r>
    <r>
      <rPr>
        <sz val="11"/>
        <color theme="1"/>
        <rFont val="Arial"/>
        <family val="2"/>
      </rPr>
      <t>– institution has repaid Treasury’s investment</t>
    </r>
  </si>
  <si>
    <r>
      <rPr>
        <b/>
        <sz val="11"/>
        <color theme="1"/>
        <rFont val="Arial"/>
        <family val="2"/>
      </rPr>
      <t>Sold</t>
    </r>
    <r>
      <rPr>
        <sz val="11"/>
        <color theme="1"/>
        <rFont val="Arial"/>
        <family val="2"/>
      </rPr>
      <t xml:space="preserve"> – by auction, an offering, or through a restructuring</t>
    </r>
  </si>
  <si>
    <r>
      <rPr>
        <b/>
        <sz val="11"/>
        <color theme="1"/>
        <rFont val="Arial"/>
        <family val="2"/>
      </rPr>
      <t>In full</t>
    </r>
    <r>
      <rPr>
        <sz val="11"/>
        <color theme="1"/>
        <rFont val="Arial"/>
        <family val="2"/>
      </rPr>
      <t xml:space="preserve"> – all of Treasury’s investment amount</t>
    </r>
  </si>
  <si>
    <r>
      <rPr>
        <b/>
        <sz val="11"/>
        <color theme="1"/>
        <rFont val="Arial"/>
        <family val="2"/>
      </rPr>
      <t>Warrants outstanding</t>
    </r>
    <r>
      <rPr>
        <sz val="11"/>
        <color theme="1"/>
        <rFont val="Arial"/>
        <family val="2"/>
      </rPr>
      <t xml:space="preserve"> – Treasury’s warrant to purchase additional stock is still outstanding, including any exercised warrants</t>
    </r>
  </si>
  <si>
    <r>
      <rPr>
        <b/>
        <sz val="11"/>
        <color theme="1"/>
        <rFont val="Arial"/>
        <family val="2"/>
      </rPr>
      <t>Warrants not outstanding</t>
    </r>
    <r>
      <rPr>
        <sz val="11"/>
        <color theme="1"/>
        <rFont val="Arial"/>
        <family val="2"/>
      </rPr>
      <t xml:space="preserve"> – Treasury has disposed of its warrant to purchase additional  stock through various means as described in the Warrant Report (such as sale back to company and auctions) or Treasury did not receive a warrant to purchase additional stock</t>
    </r>
  </si>
  <si>
    <t>FootNote</t>
  </si>
  <si>
    <t>Institution Name</t>
  </si>
  <si>
    <r>
      <t>Original Investment Type</t>
    </r>
    <r>
      <rPr>
        <b/>
        <vertAlign val="superscript"/>
        <sz val="14"/>
        <color rgb="FF333333"/>
        <rFont val="Calibri"/>
        <family val="2"/>
      </rPr>
      <t>1</t>
    </r>
  </si>
  <si>
    <t>Original Investment Amount</t>
  </si>
  <si>
    <t>Outstanding Investment</t>
  </si>
  <si>
    <r>
      <t>Total Cash Back</t>
    </r>
    <r>
      <rPr>
        <b/>
        <vertAlign val="superscript"/>
        <sz val="14"/>
        <color rgb="FF333333"/>
        <rFont val="Calibri"/>
        <family val="2"/>
      </rPr>
      <t>2</t>
    </r>
  </si>
  <si>
    <t>Investment Status*</t>
  </si>
  <si>
    <t>Warrant Proceeds</t>
  </si>
  <si>
    <t>Shares</t>
  </si>
  <si>
    <t>Avg. Price</t>
  </si>
  <si>
    <t>1ST CONSTITUTION BANCORP</t>
  </si>
  <si>
    <t>CRANBURY</t>
  </si>
  <si>
    <t>Redeemed, in full; warrants not outstanding</t>
  </si>
  <si>
    <t>1ST ENTERPRISE BANK</t>
  </si>
  <si>
    <t>LOS ANGELES</t>
  </si>
  <si>
    <t>1ST FINANCIAL SERVICES CORPORATION</t>
  </si>
  <si>
    <t>HENDERSONVILLE</t>
  </si>
  <si>
    <t>Full investment outstanding; warrants outstanding</t>
  </si>
  <si>
    <t>1ST SOURCE CORPORATION</t>
  </si>
  <si>
    <t>SOUTH BEND</t>
  </si>
  <si>
    <t>1ST UNITED BANCORP, INC.</t>
  </si>
  <si>
    <t>BOCA RATON</t>
  </si>
  <si>
    <t>AB&amp;T FINANCIAL CORPORATION</t>
  </si>
  <si>
    <t>GASTONIA</t>
  </si>
  <si>
    <t>ADBANC, INC.</t>
  </si>
  <si>
    <t>OGALLALA</t>
  </si>
  <si>
    <t>ALARION FINANCIAL SERVICES, INC.</t>
  </si>
  <si>
    <t>OCALA</t>
  </si>
  <si>
    <t>Sold, in full; warrants not outstanding</t>
  </si>
  <si>
    <t>ALASKA PACIFIC BANCSHARES, INC.</t>
  </si>
  <si>
    <t>JUNEAU</t>
  </si>
  <si>
    <t>Sold, in full; warrants outstanding</t>
  </si>
  <si>
    <t>ALLIANCE BANCSHARES, INC.</t>
  </si>
  <si>
    <t>DALTON</t>
  </si>
  <si>
    <t>ALLIANCE FINANCIAL CORPORATION</t>
  </si>
  <si>
    <t>SYRACUSE</t>
  </si>
  <si>
    <t>ALLIANCE FINANCIAL SERVICES, INC.</t>
  </si>
  <si>
    <t>SAINT PAUL</t>
  </si>
  <si>
    <t>ALLIED FIRST BANCORP, INC.</t>
  </si>
  <si>
    <t>OSWEGO</t>
  </si>
  <si>
    <t>ALPINE BANKS OF COLORADO</t>
  </si>
  <si>
    <t>GLENWOOD SPRINGS</t>
  </si>
  <si>
    <t>AMB FINANCIAL CORPORATION</t>
  </si>
  <si>
    <t>MUNSTER</t>
  </si>
  <si>
    <t>AMERIBANK HOLDING COMPANY, INC. / AMERICAN BANK OF OKLAHOMA</t>
  </si>
  <si>
    <t>COLLINSVILLE</t>
  </si>
  <si>
    <t>AMERICAN EXPRESS COMPANY</t>
  </si>
  <si>
    <t>NEW YORK</t>
  </si>
  <si>
    <t>AMERICAN PREMIER BANCORP</t>
  </si>
  <si>
    <t>ARCADIA</t>
  </si>
  <si>
    <t>AMERICAN STATE BANCSHARES, INC.</t>
  </si>
  <si>
    <t>GREAT BEND</t>
  </si>
  <si>
    <t>AMERIS BANCORP</t>
  </si>
  <si>
    <t>MOULTRIE</t>
  </si>
  <si>
    <t>AMERISERV FINANCIAL, INC.</t>
  </si>
  <si>
    <t>JOHNSTOWN</t>
  </si>
  <si>
    <t>AMFIRST FINANCIAL SERVICES, INC</t>
  </si>
  <si>
    <t>MCCOOK</t>
  </si>
  <si>
    <t>ANCHOR BANCORP WISCONSIN, INC.</t>
  </si>
  <si>
    <t>MADISON</t>
  </si>
  <si>
    <t>ANNAPOLIS</t>
  </si>
  <si>
    <t>Redeemed, in full; warrants outstanding</t>
  </si>
  <si>
    <t>ASSOCIATED BANC-CORP</t>
  </si>
  <si>
    <t>GREEN BAY</t>
  </si>
  <si>
    <t>ATLANTIC BANCSHARES, INC.</t>
  </si>
  <si>
    <t>BLUFFTON</t>
  </si>
  <si>
    <t>AVENUE FINANCIAL HOLDINGS</t>
  </si>
  <si>
    <t>NASHVILLE</t>
  </si>
  <si>
    <t>AVIDBANK HOLDING, INC. / PENINSULA BANK HOLDING CO.</t>
  </si>
  <si>
    <t>PALO ALTO</t>
  </si>
  <si>
    <t>BANCINDEPENDENT, INCORPORATED</t>
  </si>
  <si>
    <t>SHEFFIELD</t>
  </si>
  <si>
    <t>BANCORP FINANCIAL, INC.</t>
  </si>
  <si>
    <t>OAK BROOK</t>
  </si>
  <si>
    <t>BANCORP RHODE ISLAND, INC.</t>
  </si>
  <si>
    <t>PROVIDENCE</t>
  </si>
  <si>
    <t>RI</t>
  </si>
  <si>
    <t>BANCPLUS CORPORATION</t>
  </si>
  <si>
    <t>RIDGELAND</t>
  </si>
  <si>
    <t>BANCSTAR, INC.</t>
  </si>
  <si>
    <t>FESTUS</t>
  </si>
  <si>
    <t>BANCTRUST FINANCIAL GROUP, INC.</t>
  </si>
  <si>
    <t>MOBILE</t>
  </si>
  <si>
    <t>BANK FINANCIAL SERVICES, INC.</t>
  </si>
  <si>
    <t>EDEN PRAIRIE</t>
  </si>
  <si>
    <t>BANK OF AMERICA</t>
  </si>
  <si>
    <t>CHARLOTTE</t>
  </si>
  <si>
    <t>BANK OF COMMERCE</t>
  </si>
  <si>
    <t>BANK OF COMMERCE HOLDINGS</t>
  </si>
  <si>
    <t>REDDING</t>
  </si>
  <si>
    <t>BANK OF GEORGE</t>
  </si>
  <si>
    <t>LAS VEGAS</t>
  </si>
  <si>
    <t>BANK OF MARIN BANCORP</t>
  </si>
  <si>
    <t>NOVATO</t>
  </si>
  <si>
    <t>BANK OF NEW YORK MELLON</t>
  </si>
  <si>
    <t>BANK OF THE CAROLINAS CORPORATION</t>
  </si>
  <si>
    <t>MOCKSVILLE</t>
  </si>
  <si>
    <t>BANK OF THE OZARKS, INC.</t>
  </si>
  <si>
    <t>LITTLE ROCK</t>
  </si>
  <si>
    <t>BANKERS' BANK OF THE WEST BANCORP, INC.</t>
  </si>
  <si>
    <t>DENVER</t>
  </si>
  <si>
    <t>BANKFIRST CAPITAL CORPORATION</t>
  </si>
  <si>
    <t>MACON</t>
  </si>
  <si>
    <t>BANKGREENVILLE FINANCIAL CORPORATION</t>
  </si>
  <si>
    <t>GREENVILLE</t>
  </si>
  <si>
    <t>BANNER CORPORATION/BANNER BANK</t>
  </si>
  <si>
    <t>WALLA WALLA</t>
  </si>
  <si>
    <t>BANNER COUNTY BAN CORPORATION</t>
  </si>
  <si>
    <t>HARRISBURG</t>
  </si>
  <si>
    <t>BAR HARBOR BANKSHARES</t>
  </si>
  <si>
    <t>BAR HARBOR</t>
  </si>
  <si>
    <t>ME</t>
  </si>
  <si>
    <t>BB&amp;T CORP.</t>
  </si>
  <si>
    <t>WINSTON-SALEM</t>
  </si>
  <si>
    <t>BCB HOLDING COMPANY, INC.</t>
  </si>
  <si>
    <t>THEODORE</t>
  </si>
  <si>
    <t>BCSB BANCORP, INC.</t>
  </si>
  <si>
    <t>BALTIMORE</t>
  </si>
  <si>
    <t>BEACH BUSINESS BANK</t>
  </si>
  <si>
    <t>MANHATTAN BEACH</t>
  </si>
  <si>
    <t>BERKSHIRE BANCORP, INC. / CUSTOMERS BANCORP, INC.</t>
  </si>
  <si>
    <t>PHOENIXVILLE</t>
  </si>
  <si>
    <t>BERKSHIRE HILLS BANCORP, INC.</t>
  </si>
  <si>
    <t>PITTSFIELD</t>
  </si>
  <si>
    <t>BERN BANCSHARES, INC.</t>
  </si>
  <si>
    <t>BERN</t>
  </si>
  <si>
    <t>BIRMINGHAM BLOOMFIELD BANCSHARES, INC.</t>
  </si>
  <si>
    <t>BIRMINGHAM</t>
  </si>
  <si>
    <t>BISCAYNE BANCSHARES, INC.</t>
  </si>
  <si>
    <t>COCONUT GROVE</t>
  </si>
  <si>
    <t>BLACKHAWK BANCORP, INC.</t>
  </si>
  <si>
    <t>BELOIT</t>
  </si>
  <si>
    <t>BLACKRIDGE FINANCIAL, INC.</t>
  </si>
  <si>
    <t>FARGO</t>
  </si>
  <si>
    <t>BLUE RIDGE BANCSHARES, INC.</t>
  </si>
  <si>
    <t>INDEPENDENCE</t>
  </si>
  <si>
    <t>BLUE RIVER BANCSHARES, INC.</t>
  </si>
  <si>
    <t>SHELBYVILLE</t>
  </si>
  <si>
    <t>BLUE VALLEY BAN CORP</t>
  </si>
  <si>
    <t>OVERLAND PARK</t>
  </si>
  <si>
    <t>BNB FINANCIAL SERVICES CORPORATION</t>
  </si>
  <si>
    <t>BNC BANCORP</t>
  </si>
  <si>
    <t>THOMASVILLE</t>
  </si>
  <si>
    <t>BNC FINANCIAL GROUP, INC.</t>
  </si>
  <si>
    <t>NEW CANAAN</t>
  </si>
  <si>
    <t>BNCCORP, INC.</t>
  </si>
  <si>
    <t>BISMARCK</t>
  </si>
  <si>
    <t>BOH HOLDINGS, INC.</t>
  </si>
  <si>
    <t>HOUSTON</t>
  </si>
  <si>
    <t>BOSCOBEL BANCORP, INC.</t>
  </si>
  <si>
    <t>BOSCOBEL</t>
  </si>
  <si>
    <t>BOSTON PRIVATE FINANCIAL HOLDINGS INC.</t>
  </si>
  <si>
    <t>BOSTON</t>
  </si>
  <si>
    <t>BRIDGE CAPITAL HOLDINGS</t>
  </si>
  <si>
    <t>SAN JOSE</t>
  </si>
  <si>
    <t>BRIDGEVIEW BANCORP, INC.</t>
  </si>
  <si>
    <t>BRIDGEVIEW</t>
  </si>
  <si>
    <t>BROADWAY FINANCIAL CORPORATION</t>
  </si>
  <si>
    <t>Full investment outstanding; warrants not outstanding</t>
  </si>
  <si>
    <t>BROGAN BANKSHARES, INC.</t>
  </si>
  <si>
    <t>KAUKAUNA</t>
  </si>
  <si>
    <t>BROTHERHOOD BANCSHARES, INC.</t>
  </si>
  <si>
    <t>KANSAS CITY</t>
  </si>
  <si>
    <t>BUSINESS BANCSHARES, INC.</t>
  </si>
  <si>
    <t>CLAYTON</t>
  </si>
  <si>
    <t>BUTLER POINT, INC.</t>
  </si>
  <si>
    <t>CATLIN</t>
  </si>
  <si>
    <t>C&amp;F FINANCIAL CORPORATION</t>
  </si>
  <si>
    <t>WEST POINT</t>
  </si>
  <si>
    <t>CACHE VALLEY BANKING COMPANY</t>
  </si>
  <si>
    <t>LOGAN</t>
  </si>
  <si>
    <t>CADENCE FINANCIAL CORPORATION</t>
  </si>
  <si>
    <t>STARKVILLE</t>
  </si>
  <si>
    <t>CALIFORNIA BANK OF COMMERCE</t>
  </si>
  <si>
    <t>LAFAYETTE</t>
  </si>
  <si>
    <t>CALIFORNIA OAKS STATE BANK</t>
  </si>
  <si>
    <t>THOUSAND OAKS</t>
  </si>
  <si>
    <t>CALVERT FINANCIAL CORPORATION</t>
  </si>
  <si>
    <t>ASHLAND</t>
  </si>
  <si>
    <t>CALWEST BANCORP</t>
  </si>
  <si>
    <t>RANCHO SANTA MARGARITA</t>
  </si>
  <si>
    <t>CAPITAL BANCORP, INC.</t>
  </si>
  <si>
    <t>ROCKVILLE</t>
  </si>
  <si>
    <t>CAPITAL BANK CORPORATION</t>
  </si>
  <si>
    <t>RALEIGH</t>
  </si>
  <si>
    <t>CAPITAL COMMERCE BANCORP, INC.</t>
  </si>
  <si>
    <t>MILWAUKEE</t>
  </si>
  <si>
    <t>CAPITAL ONE FINANCIAL CORP</t>
  </si>
  <si>
    <t>MCLEAN</t>
  </si>
  <si>
    <t>CAPITAL PACIFIC BANCORP</t>
  </si>
  <si>
    <t>PORTLAND</t>
  </si>
  <si>
    <t>CARDINAL BANCORP II, INC.</t>
  </si>
  <si>
    <t>WASHINGTON</t>
  </si>
  <si>
    <t>CAROLINA BANK HOLDINGS, INC.</t>
  </si>
  <si>
    <t>GREENSBORO</t>
  </si>
  <si>
    <t>CAROLINA TRUST BANK</t>
  </si>
  <si>
    <t>LINCOLNTON</t>
  </si>
  <si>
    <t>CARROLLTON BANCORP</t>
  </si>
  <si>
    <t>CARVER BANCORP, INC.</t>
  </si>
  <si>
    <t>CASCADE FINANCIAL CORPORATION</t>
  </si>
  <si>
    <t>EVERETT</t>
  </si>
  <si>
    <t>CATHAY GENERAL BANCORP</t>
  </si>
  <si>
    <t>CATSKILL HUDSON BANCORP, INC.</t>
  </si>
  <si>
    <t>ROCK HILL</t>
  </si>
  <si>
    <t>CB HOLDING CORP.</t>
  </si>
  <si>
    <t>ALEDO</t>
  </si>
  <si>
    <t>CBB BANCORP</t>
  </si>
  <si>
    <t>CARTERSVILLE</t>
  </si>
  <si>
    <t>CBS BANC-CORP.</t>
  </si>
  <si>
    <t>RUSSELLVILLE</t>
  </si>
  <si>
    <t>CECIL BANCORP, INC.</t>
  </si>
  <si>
    <t>ELKTON</t>
  </si>
  <si>
    <t>CEDARSTONE BANK</t>
  </si>
  <si>
    <t>LEBANON</t>
  </si>
  <si>
    <t>CENTER BANCORP, INC.</t>
  </si>
  <si>
    <t>UNION</t>
  </si>
  <si>
    <t>CENTER FINANCIAL CORPORATION / BBCN BANCORP, INC.</t>
  </si>
  <si>
    <t>CENTERBANK</t>
  </si>
  <si>
    <t>MILFORD</t>
  </si>
  <si>
    <t>CENTERSTATE BANKS OF FLORIDA INC.</t>
  </si>
  <si>
    <t>DAVENPORT</t>
  </si>
  <si>
    <t>CENTRA FINANCIAL HOLDINGS, INC.</t>
  </si>
  <si>
    <t>MORGANTOWN</t>
  </si>
  <si>
    <t>CENTRAL BANCORP, INC. (MA)</t>
  </si>
  <si>
    <t>SOMERVILLE</t>
  </si>
  <si>
    <t>CENTRAL BANCORP, INC. (TX)</t>
  </si>
  <si>
    <t>GARLAND</t>
  </si>
  <si>
    <t>CENTRAL BANCSHARES, INC.</t>
  </si>
  <si>
    <t>CENTRAL COMMUNITY CORPORATION</t>
  </si>
  <si>
    <t>TEMPLE</t>
  </si>
  <si>
    <t>CENTRAL FEDERAL CORPORATION</t>
  </si>
  <si>
    <t>FAIRLAWN</t>
  </si>
  <si>
    <t>CENTRAL JERSEY BANCORP</t>
  </si>
  <si>
    <t>OAKHURST</t>
  </si>
  <si>
    <t>CENTRAL PACIFIC FINANCIAL CORP.</t>
  </si>
  <si>
    <t>HONOLULU</t>
  </si>
  <si>
    <t>CENTRAL VALLEY COMMUNITY BANCORP</t>
  </si>
  <si>
    <t>FRESNO</t>
  </si>
  <si>
    <t>CENTRAL VIRGINIA BANKSHARES, INC.</t>
  </si>
  <si>
    <t>POWHATAN</t>
  </si>
  <si>
    <t>CENTRIC FINANCIAL CORPORATION</t>
  </si>
  <si>
    <t>CENTRIX BANK &amp; TRUST</t>
  </si>
  <si>
    <t>BEDFORD</t>
  </si>
  <si>
    <t>CENTRUE FINANCIAL CORPORATION</t>
  </si>
  <si>
    <t>ST. LOUIS</t>
  </si>
  <si>
    <t>CENTURY FINANCIAL SERVICES CORPORATION</t>
  </si>
  <si>
    <t>SANTA FE</t>
  </si>
  <si>
    <t>CHAMBERS BANCSHARES, INC.</t>
  </si>
  <si>
    <t>DANVILLE</t>
  </si>
  <si>
    <t>CHICAGO SHORE CORPORATION</t>
  </si>
  <si>
    <t>CHICAGO</t>
  </si>
  <si>
    <t>CIT GROUP INC.</t>
  </si>
  <si>
    <t>CITIGROUP INC.</t>
  </si>
  <si>
    <t>CITIZENS &amp; NORTHERN CORPORATION</t>
  </si>
  <si>
    <t>WELLSBORO</t>
  </si>
  <si>
    <t>CITIZENS BANCORP</t>
  </si>
  <si>
    <t>NEVADA CITY</t>
  </si>
  <si>
    <t>CITIZENS BANCSHARES CO.</t>
  </si>
  <si>
    <t>CHILLICOTHE</t>
  </si>
  <si>
    <t>CITIZENS BANCSHARES CORPORATION</t>
  </si>
  <si>
    <t>ATLANTA</t>
  </si>
  <si>
    <t>CITIZENS BANK &amp; TRUST COMPANY, ESTABLISHED 1945</t>
  </si>
  <si>
    <t>COVINGTON</t>
  </si>
  <si>
    <t>CITIZENS COMMERCE BANCSHARES, INC.</t>
  </si>
  <si>
    <t>VERSAILLES</t>
  </si>
  <si>
    <t>CITIZENS COMMUNITY BANK</t>
  </si>
  <si>
    <t>SOUTH HILL</t>
  </si>
  <si>
    <t>CITIZENS FIRST CORPORATION</t>
  </si>
  <si>
    <t>BOWLING GREEN</t>
  </si>
  <si>
    <t>FLINT</t>
  </si>
  <si>
    <t>CITIZENS SOUTH BANKING CORPORATION</t>
  </si>
  <si>
    <t>CITY NATIONAL BANCSHARES CORPORATION</t>
  </si>
  <si>
    <t>NEWARK</t>
  </si>
  <si>
    <t>CITY NATIONAL CORPORATION</t>
  </si>
  <si>
    <t>BEVERLY HILLS</t>
  </si>
  <si>
    <t>CLOVER COMMUNITY BANKSHARES, INC.</t>
  </si>
  <si>
    <t>CLOVER</t>
  </si>
  <si>
    <t>COASTAL BANKING COMPANY, INC.</t>
  </si>
  <si>
    <t>FERNANDINA BEACH</t>
  </si>
  <si>
    <t>COASTALSOUTH BANCHARES, INC.</t>
  </si>
  <si>
    <t>HILTON HEAD ISLAND</t>
  </si>
  <si>
    <t>COBIZ FINANCIAL INC.</t>
  </si>
  <si>
    <t>CODORUS VALLEY BANCORP, INC.</t>
  </si>
  <si>
    <t>YORK</t>
  </si>
  <si>
    <t>COLOEAST BANKSHARES, INC.</t>
  </si>
  <si>
    <t>LAMAR</t>
  </si>
  <si>
    <t>COLONIAL AMERICAN BANK</t>
  </si>
  <si>
    <t>WEST CONSHOHOCKEN</t>
  </si>
  <si>
    <t>COLONY BANKCORP, INC.</t>
  </si>
  <si>
    <t>FITZGERALD</t>
  </si>
  <si>
    <t>COLUMBIA BANKING SYSTEM, INC.</t>
  </si>
  <si>
    <t>TACOMA</t>
  </si>
  <si>
    <t>COLUMBINE CAPITAL CORP.</t>
  </si>
  <si>
    <t>BUENA VISTA</t>
  </si>
  <si>
    <t>COMERICA INC.</t>
  </si>
  <si>
    <t>DALLAS</t>
  </si>
  <si>
    <t>COMMERCE NATIONAL BANK</t>
  </si>
  <si>
    <t>NEWPORT BEACH</t>
  </si>
  <si>
    <t>COMMONWEALTH BANCSHARES, INC.</t>
  </si>
  <si>
    <t>LOUISVILLE</t>
  </si>
  <si>
    <t>COMMONWEALTH BUSINESS BANK</t>
  </si>
  <si>
    <t>COMMUNITY 1ST BANK</t>
  </si>
  <si>
    <t>ROSEVILLE</t>
  </si>
  <si>
    <t>COMMUNITY BANCSHARES OF KANSAS, INC.</t>
  </si>
  <si>
    <t>GOFF</t>
  </si>
  <si>
    <t>COMMUNITY BANCSHARES OF MISSISSIPPI, INC./COMMUNITY BANK OF MISSISSIPPI</t>
  </si>
  <si>
    <t>BRANDON</t>
  </si>
  <si>
    <t>COMMUNITY BANCSHARES, INC.</t>
  </si>
  <si>
    <t>KINGMAN</t>
  </si>
  <si>
    <t>COMMUNITY BANK OF THE BAY</t>
  </si>
  <si>
    <t>OAKLAND</t>
  </si>
  <si>
    <t>COMMUNITY BANK SHARES OF INDIANA, INC.</t>
  </si>
  <si>
    <t>NEW ALBANY</t>
  </si>
  <si>
    <t>COMMUNITY BANKERS TRUST CORPORATION</t>
  </si>
  <si>
    <t>GLEN ALLEN</t>
  </si>
  <si>
    <t>COMMUNITY BUSINESS BANK</t>
  </si>
  <si>
    <t>WEST SACRAMENTO</t>
  </si>
  <si>
    <t>STAUNTON</t>
  </si>
  <si>
    <t>COMMUNITY FINANCIAL SHARES, INC.</t>
  </si>
  <si>
    <t>GLEN ELLYN</t>
  </si>
  <si>
    <t>COMMUNITY FIRST BANCSHARES, INC. (AR)</t>
  </si>
  <si>
    <t>HARRISON</t>
  </si>
  <si>
    <t>COMMUNITY FIRST BANCSHARES, INC. (TN)</t>
  </si>
  <si>
    <t>UNION CITY</t>
  </si>
  <si>
    <t>COMMUNITY FIRST, INC.</t>
  </si>
  <si>
    <t>COLUMBIA</t>
  </si>
  <si>
    <t>COMMUNITY HOLDING COMPANY OF FLORIDA, INC. / COMMUNITY BANCSHARES OF MISSISSIPPI, INC.</t>
  </si>
  <si>
    <t>COMMUNITY INVESTORS BANCORP, INC.</t>
  </si>
  <si>
    <t>BUCYRUS</t>
  </si>
  <si>
    <t>COMMUNITY PARTNERS BANCORP</t>
  </si>
  <si>
    <t>MIDDLETOWN</t>
  </si>
  <si>
    <t>COMMUNITY PRIDE BANK CORPORATION</t>
  </si>
  <si>
    <t>HAM LAKE</t>
  </si>
  <si>
    <t>COMMUNITY TRUST FINANCIAL CORPORATION</t>
  </si>
  <si>
    <t>RUSTON</t>
  </si>
  <si>
    <t>COMMUNITY WEST BANCSHARES</t>
  </si>
  <si>
    <t>GOLETA</t>
  </si>
  <si>
    <t>COMMUNITYONE BANCORP / FNB UNITED CORP.</t>
  </si>
  <si>
    <t>ASHEBORO</t>
  </si>
  <si>
    <t>CONGAREE BANCSHARES, INC.</t>
  </si>
  <si>
    <t>CAYCE</t>
  </si>
  <si>
    <t>CORNING SAVINGS AND LOAN ASSOCIATION</t>
  </si>
  <si>
    <t>CORNING</t>
  </si>
  <si>
    <t>COUNTRY BANK SHARES, INC.</t>
  </si>
  <si>
    <t>COVENANT FINANCIAL CORPORATION</t>
  </si>
  <si>
    <t>CLARKSDALE</t>
  </si>
  <si>
    <t>CRAZY WOMAN CREEK BANCORP INCORPORATED</t>
  </si>
  <si>
    <t>BUFFALO</t>
  </si>
  <si>
    <t>CROSSTOWN HOLDING COMPANY</t>
  </si>
  <si>
    <t>BLAINE</t>
  </si>
  <si>
    <t>CSRA BANK CORP.</t>
  </si>
  <si>
    <t>WRENS</t>
  </si>
  <si>
    <t>CVB FINANCIAL CORP.</t>
  </si>
  <si>
    <t>ONTARIO</t>
  </si>
  <si>
    <t>D.L. EVANS BANCORP</t>
  </si>
  <si>
    <t>BURLEY</t>
  </si>
  <si>
    <t>DEERFIELD FINANCIAL CORPORATION</t>
  </si>
  <si>
    <t>DEERFIELD</t>
  </si>
  <si>
    <t>DELMAR BANCORP</t>
  </si>
  <si>
    <t>DELMAR</t>
  </si>
  <si>
    <t>DESOTO COUNTY BANK</t>
  </si>
  <si>
    <t>HORN LAKE</t>
  </si>
  <si>
    <t>DIAMOND BANCORP, INC.</t>
  </si>
  <si>
    <t>DICKINSON FINANCIAL CORPORATION II</t>
  </si>
  <si>
    <t>DISCOVER FINANCIAL SERVICES</t>
  </si>
  <si>
    <t>RIVERWOODS</t>
  </si>
  <si>
    <t>DNB FINANCIAL CORPORATION</t>
  </si>
  <si>
    <t>DOWNINGTOWN</t>
  </si>
  <si>
    <t>DUKE FINANCIAL GROUP, INC.</t>
  </si>
  <si>
    <t>MINNEAPOLIS</t>
  </si>
  <si>
    <t>EAGLE BANCORP, INC.</t>
  </si>
  <si>
    <t>BETHESDA</t>
  </si>
  <si>
    <t>EAST WEST BANCORP, INC.</t>
  </si>
  <si>
    <t>PASADENA</t>
  </si>
  <si>
    <t>EASTERN VIRGINIA BANKSHARES, INC.</t>
  </si>
  <si>
    <t>TAPPAHANNOCK</t>
  </si>
  <si>
    <t>ENGELHARD</t>
  </si>
  <si>
    <t>EMCLAIRE FINANCIAL CORP.</t>
  </si>
  <si>
    <t>EMLENTON</t>
  </si>
  <si>
    <t>ENCORE BANCSHARES INC.</t>
  </si>
  <si>
    <t>ENTERPRISE FINANCIAL SERVICES CORP.</t>
  </si>
  <si>
    <t>ENTERPRISE FINANCIAL SERVICES GROUP, INC.</t>
  </si>
  <si>
    <t>ALLISON PARK</t>
  </si>
  <si>
    <t>EQUITY BANCSHARES, INC.</t>
  </si>
  <si>
    <t>WICHITA</t>
  </si>
  <si>
    <t>EXCHANGE BANK</t>
  </si>
  <si>
    <t>SANTA ROSA</t>
  </si>
  <si>
    <t>F &amp; M BANCSHARES, INC.</t>
  </si>
  <si>
    <t>TREZEVANT</t>
  </si>
  <si>
    <t>F &amp; M FINANCIAL CORPORATION (NC)</t>
  </si>
  <si>
    <t>SALISBURY</t>
  </si>
  <si>
    <t>F&amp;C BANCORP. INC.</t>
  </si>
  <si>
    <t>HOLDEN</t>
  </si>
  <si>
    <t>F&amp;M FINANCIAL CORPORATION (TN)</t>
  </si>
  <si>
    <t>CLARKSVILLE</t>
  </si>
  <si>
    <t>F.N.B. CORPORATION</t>
  </si>
  <si>
    <t>HERMITAGE</t>
  </si>
  <si>
    <t>FARMERS &amp; MERCHANTS BANCSHARES, INC.</t>
  </si>
  <si>
    <t>FARMERS &amp; MERCHANTS FINANCIAL CORPORATION</t>
  </si>
  <si>
    <t>ARGONIA</t>
  </si>
  <si>
    <t>FARMERS BANK, WINDSOR, VIRGINIA</t>
  </si>
  <si>
    <t>WINDSOR</t>
  </si>
  <si>
    <t>FARMERS CAPITAL BANK CORPORATION</t>
  </si>
  <si>
    <t>FRANKFORT</t>
  </si>
  <si>
    <t>FARMERS ENTERPRISES, INC.</t>
  </si>
  <si>
    <t>FARMERS STATE BANKSHARES, INC.</t>
  </si>
  <si>
    <t>HOLTON</t>
  </si>
  <si>
    <t>FBHC HOLDING COMPANY</t>
  </si>
  <si>
    <t>BOULDER</t>
  </si>
  <si>
    <t>FC HOLDINGS, INC.</t>
  </si>
  <si>
    <t>FCB BANCORP, INC.</t>
  </si>
  <si>
    <t>FFW CORPORATION</t>
  </si>
  <si>
    <t>WABASH</t>
  </si>
  <si>
    <t>FIDELITY BANCORP, INC. (LA)</t>
  </si>
  <si>
    <t>BATON ROUGE</t>
  </si>
  <si>
    <t>FIDELITY BANCORP, INC. (PA) / WESBANCO, INC.</t>
  </si>
  <si>
    <t>PITTSBURGH</t>
  </si>
  <si>
    <t>FIDELITY FEDERAL BANCORP</t>
  </si>
  <si>
    <t>EVANSVILLE</t>
  </si>
  <si>
    <t>FIDELITY FINANCIAL CORPORATION</t>
  </si>
  <si>
    <t>FIDELITY SOUTHERN CORPORATION</t>
  </si>
  <si>
    <t>FIFTH THIRD BANCORP</t>
  </si>
  <si>
    <t>CINCINNATI</t>
  </si>
  <si>
    <t>FINANCIAL INSTITUTIONS, INC.</t>
  </si>
  <si>
    <t>WARSAW</t>
  </si>
  <si>
    <t>FINANCIAL SECURITY CORPORATION</t>
  </si>
  <si>
    <t>BASIN</t>
  </si>
  <si>
    <t>FINANCIAL SERVICES OF WINGER, INC.</t>
  </si>
  <si>
    <t>WINGER</t>
  </si>
  <si>
    <t>FIRST ADVANTAGE BANCSHARES, INC.</t>
  </si>
  <si>
    <t>COON RAPIDS</t>
  </si>
  <si>
    <t>FIRST ALLIANCE BANCSHARES, INC.</t>
  </si>
  <si>
    <t>CORDOVA</t>
  </si>
  <si>
    <t>FIRST AMERICAN BANK CORPORATION</t>
  </si>
  <si>
    <t>ELK GROVE VILLAGE</t>
  </si>
  <si>
    <t>FIRST AMERICAN INTERNATIONAL CORP.</t>
  </si>
  <si>
    <t>BROOKLYN</t>
  </si>
  <si>
    <t>FIRST BANCORP (NC)</t>
  </si>
  <si>
    <t>TROY</t>
  </si>
  <si>
    <t>FIRST BANCORP (PR)</t>
  </si>
  <si>
    <t>SAN JUAN</t>
  </si>
  <si>
    <t>PR</t>
  </si>
  <si>
    <t>FIRST BANCTRUST CORPORATION</t>
  </si>
  <si>
    <t>PARIS</t>
  </si>
  <si>
    <t>FIRST BANK OF CHARLESTON, INC.</t>
  </si>
  <si>
    <t>CHARLESTON</t>
  </si>
  <si>
    <t>FIRST BANKERS TRUSTSHARES, INC.</t>
  </si>
  <si>
    <t>QUINCY</t>
  </si>
  <si>
    <t>FIRST BANKS, INC.</t>
  </si>
  <si>
    <t>FIRST BUSEY CORPORATION</t>
  </si>
  <si>
    <t>URBANA</t>
  </si>
  <si>
    <t>FIRST BUSINESS BANK, NATIONAL ASSOCIATION / BANK OF SOUTHERN CALIFORNIA, N.A.</t>
  </si>
  <si>
    <t>SAN DIEGO</t>
  </si>
  <si>
    <t>FIRST CALIFORNIA FINANCIAL GROUP, INC.</t>
  </si>
  <si>
    <t>WESTLAKE VILLAGE</t>
  </si>
  <si>
    <t>FIRST CAPITAL BANCORP, INC.</t>
  </si>
  <si>
    <t>FIRST CHOICE BANK</t>
  </si>
  <si>
    <t>CERRITOS</t>
  </si>
  <si>
    <t>FIRST CITIZENS BANC CORP</t>
  </si>
  <si>
    <t>SANDUSKY</t>
  </si>
  <si>
    <t>FIRST COLEBROOK BANCORP, INC.</t>
  </si>
  <si>
    <t>COLEBROOK</t>
  </si>
  <si>
    <t>FIRST COMMUNITY BANCSHARES INC.</t>
  </si>
  <si>
    <t>BLUEFIELD</t>
  </si>
  <si>
    <t>FIRST COMMUNITY BANCSHARES, INC. / EQUITY BANCSHARES, INC.</t>
  </si>
  <si>
    <t>FIRST COMMUNITY BANK CORPORATION OF AMERICA</t>
  </si>
  <si>
    <t>PINELLAS PARK</t>
  </si>
  <si>
    <t>FIRST COMMUNITY CORPORATION</t>
  </si>
  <si>
    <t>LEXINGTON</t>
  </si>
  <si>
    <t>FIRST COMMUNITY FINANCIAL PARTNERS, INC.</t>
  </si>
  <si>
    <t>JOLIET</t>
  </si>
  <si>
    <t>FIRST DEFIANCE FINANCIAL CORP.</t>
  </si>
  <si>
    <t>DEFIANCE</t>
  </si>
  <si>
    <t>FIRST EAGLE BANCSHARES, INC.</t>
  </si>
  <si>
    <t>HANOVER PARK</t>
  </si>
  <si>
    <t>FIRST EXPRESS OF NEBRASKA, INC.</t>
  </si>
  <si>
    <t>GERING</t>
  </si>
  <si>
    <t>FIRST FEDERAL BANCSHARES OF ARKANSAS, INC.</t>
  </si>
  <si>
    <t>FIRST FINANCIAL BANCORP</t>
  </si>
  <si>
    <t>FIRST FINANCIAL BANCSHARES, INC.</t>
  </si>
  <si>
    <t>LAWRENCE</t>
  </si>
  <si>
    <t>FIRST FINANCIAL HOLDINGS INC.</t>
  </si>
  <si>
    <t>FIRST FINANCIAL SERVICE CORPORATION</t>
  </si>
  <si>
    <t>ELIZABETHTOWN</t>
  </si>
  <si>
    <t>FIRST FREEDOM BANCSHARES, INC.</t>
  </si>
  <si>
    <t>FIRST GOTHENBURG BANCSHARES, INC.</t>
  </si>
  <si>
    <t>GOTHENBURG</t>
  </si>
  <si>
    <t>FIRST GUARANTY BANCSHARES, INC.</t>
  </si>
  <si>
    <t>HAMMOND</t>
  </si>
  <si>
    <t>FIRST HORIZON NATIONAL CORPORATION</t>
  </si>
  <si>
    <t>MEMPHIS</t>
  </si>
  <si>
    <t>FIRST INDEPENDENCE CORPORATION</t>
  </si>
  <si>
    <t>DETROIT</t>
  </si>
  <si>
    <t>FIRST INTERCONTINENTAL BANK</t>
  </si>
  <si>
    <t>DORAVILLE</t>
  </si>
  <si>
    <t>FIRST LITCHFIELD FINANCIAL CORPORATION</t>
  </si>
  <si>
    <t>LITCHFIELD</t>
  </si>
  <si>
    <t>FIRST M&amp;F CORPORATION</t>
  </si>
  <si>
    <t>KOSCIUSKO</t>
  </si>
  <si>
    <t>FIRST MANITOWOC BANCORP, INC.</t>
  </si>
  <si>
    <t>MANITOWOC</t>
  </si>
  <si>
    <t>FIRST MARKET BANK, FSB / UNION FIRST MARKET BANKSHARES CORPORATION</t>
  </si>
  <si>
    <t>RICHMOND</t>
  </si>
  <si>
    <t>FIRST MENASHA BANCSHARES, INC.</t>
  </si>
  <si>
    <t>NEENAH</t>
  </si>
  <si>
    <t>FIRST MERCHANTS CORPORATION</t>
  </si>
  <si>
    <t>MUNCIE</t>
  </si>
  <si>
    <t>FIRST MIDWEST BANCORP, INC.</t>
  </si>
  <si>
    <t>ITASCA</t>
  </si>
  <si>
    <t>FIRST NATIONAL CORPORATION</t>
  </si>
  <si>
    <t>STRASBURG</t>
  </si>
  <si>
    <t>FIRST NBC BANK HOLDING COMPANY</t>
  </si>
  <si>
    <t>NEW ORLEANS</t>
  </si>
  <si>
    <t>FIRST NIAGARA FINANCIAL GROUP</t>
  </si>
  <si>
    <t>LOCKPORT</t>
  </si>
  <si>
    <t>FIRST NORTHERN COMMUNITY BANCORP</t>
  </si>
  <si>
    <t>DIXON</t>
  </si>
  <si>
    <t>FIRST PACTRUST BANCORP, INC.</t>
  </si>
  <si>
    <t>CHULA VISTA</t>
  </si>
  <si>
    <t>FIRST PLACE FINANCIAL CORP.</t>
  </si>
  <si>
    <t>WARREN</t>
  </si>
  <si>
    <t>FIRST PRIORITY FINANCIAL CORP.</t>
  </si>
  <si>
    <t>MALVERN</t>
  </si>
  <si>
    <t>FIRST RELIANCE BANCSHARES, INC.</t>
  </si>
  <si>
    <t>FLORENCE</t>
  </si>
  <si>
    <t>FIRST RESOURCE BANK</t>
  </si>
  <si>
    <t>EXTON</t>
  </si>
  <si>
    <t>FIRST SECURITY GROUP, INC.</t>
  </si>
  <si>
    <t>CHATTANOOGA</t>
  </si>
  <si>
    <t>FIRST SOUND BANK</t>
  </si>
  <si>
    <t>SEATTLE</t>
  </si>
  <si>
    <t>FIRST SOUTH BANCORP, INC.</t>
  </si>
  <si>
    <t>FIRST SOUTHERN BANCORP, INC.</t>
  </si>
  <si>
    <t>FIRST SOUTHWEST BANCORPORATION, INC.</t>
  </si>
  <si>
    <t>ALAMOSA</t>
  </si>
  <si>
    <t>FIRST TEXAS BHC, INC.</t>
  </si>
  <si>
    <t>FORT WORTH</t>
  </si>
  <si>
    <t>FIRST TRUST CORPORATION</t>
  </si>
  <si>
    <t>FIRST ULB CORP.</t>
  </si>
  <si>
    <t>FIRST UNITED CORPORATION</t>
  </si>
  <si>
    <t>FIRST VERNON BANCSHARES, INC.</t>
  </si>
  <si>
    <t>VERNON</t>
  </si>
  <si>
    <t>FIRST WESTERN FINANCIAL, INC.</t>
  </si>
  <si>
    <t>FIRSTBANK CORPORATION</t>
  </si>
  <si>
    <t>ALMA</t>
  </si>
  <si>
    <t>FIRSTMERIT CORPORATION</t>
  </si>
  <si>
    <t>AKRON</t>
  </si>
  <si>
    <t>FLAGSTAR BANCORP, INC.</t>
  </si>
  <si>
    <t>FLORIDA BANK GROUP, INC.</t>
  </si>
  <si>
    <t>TAMPA</t>
  </si>
  <si>
    <t>FLORIDA BUSINESS BANCGROUP, INC.</t>
  </si>
  <si>
    <t>FLUSHING FINANCIAL CORPORATION</t>
  </si>
  <si>
    <t>LAKE SUCCESS</t>
  </si>
  <si>
    <t>FNB BANCORP</t>
  </si>
  <si>
    <t>SOUTH SAN FRANCISCO</t>
  </si>
  <si>
    <t>FORESIGHT FINANCIAL GROUP, INC.</t>
  </si>
  <si>
    <t>ROCKFORD</t>
  </si>
  <si>
    <t>FORT LEE FEDERAL SAVINGS BANK, FSB</t>
  </si>
  <si>
    <t>FORT LEE</t>
  </si>
  <si>
    <t>FORTUNE FINANCIAL CORPORATION</t>
  </si>
  <si>
    <t>ARNOLD</t>
  </si>
  <si>
    <t>FPB BANCORP, INC.</t>
  </si>
  <si>
    <t>PORT ST. LUCIE</t>
  </si>
  <si>
    <t>FPB FINANCIAL CORP.</t>
  </si>
  <si>
    <t>FRANKLIN BANCORP, INC.</t>
  </si>
  <si>
    <t>FREEPORT BANCSHARES, INC.</t>
  </si>
  <si>
    <t>FREEPORT</t>
  </si>
  <si>
    <t>FREMONT BANCORPORATION</t>
  </si>
  <si>
    <t>FREMONT</t>
  </si>
  <si>
    <t>FRESNO FIRST BANK</t>
  </si>
  <si>
    <t>FRONTIER BANCSHARES, INC</t>
  </si>
  <si>
    <t>AUSTIN</t>
  </si>
  <si>
    <t>FULTON FINANCIAL CORPORATION</t>
  </si>
  <si>
    <t>LANCASTER</t>
  </si>
  <si>
    <t>GATEWAY BANCSHARES, INC.</t>
  </si>
  <si>
    <t>RINGGOLD</t>
  </si>
  <si>
    <t>GEORGIA COMMERCE BANCSHARES, INC.</t>
  </si>
  <si>
    <t>GEORGIA PRIMARY BANK</t>
  </si>
  <si>
    <t>GERMANTOWN CAPITAL CORPORATION</t>
  </si>
  <si>
    <t>GERMANTOWN</t>
  </si>
  <si>
    <t>GOLD CANYON BANK</t>
  </si>
  <si>
    <t>GOLD CANYON</t>
  </si>
  <si>
    <t>GOLDMAN SACHS GROUP, INC.</t>
  </si>
  <si>
    <t>GOLDWATER BANK, N.A.</t>
  </si>
  <si>
    <t>SCOTTSDALE</t>
  </si>
  <si>
    <t>GRAND CAPITAL CORPORATION</t>
  </si>
  <si>
    <t>TULSA</t>
  </si>
  <si>
    <t>GRAND FINANCIAL CORPORATION</t>
  </si>
  <si>
    <t>HATTIESBURG</t>
  </si>
  <si>
    <t>GRAND MOUNTAIN BANCSHARES, INC.</t>
  </si>
  <si>
    <t>GRANBY</t>
  </si>
  <si>
    <t>GRANDSOUTH BANCORPORATION</t>
  </si>
  <si>
    <t>GREAT RIVER HOLDING COMPANY</t>
  </si>
  <si>
    <t>BAXTER</t>
  </si>
  <si>
    <t>GREAT SOUTHERN BANCORP</t>
  </si>
  <si>
    <t>SPRINGFIELD</t>
  </si>
  <si>
    <t>GREEN BANKSHARES, INC.</t>
  </si>
  <si>
    <t>GREENEVILLE</t>
  </si>
  <si>
    <t>GREEN CIRCLE INVESTMENTS, INC.</t>
  </si>
  <si>
    <t>CLIVE</t>
  </si>
  <si>
    <t>GREEN CITY BANCSHARES, INC.</t>
  </si>
  <si>
    <t>GREEN CITY</t>
  </si>
  <si>
    <t>GREER BANCSHARES INCORPORATED</t>
  </si>
  <si>
    <t>GREER</t>
  </si>
  <si>
    <t>GREGG BANCSHARES, INC.</t>
  </si>
  <si>
    <t>OZARK</t>
  </si>
  <si>
    <t>GUARANTY BANCORP, INC.</t>
  </si>
  <si>
    <t>WOODSVILLE</t>
  </si>
  <si>
    <t>GUARANTY CAPITAL CORPORATION</t>
  </si>
  <si>
    <t>BELZONI</t>
  </si>
  <si>
    <t>GUARANTY FEDERAL BANCSHARES, INC.</t>
  </si>
  <si>
    <t>GULFSOUTH PRIVATE BANK</t>
  </si>
  <si>
    <t>DESTIN</t>
  </si>
  <si>
    <t>GULFSTREAM BANCSHARES, INC.</t>
  </si>
  <si>
    <t>STUART</t>
  </si>
  <si>
    <t>HAMILTON STATE BANCSHARES, INC.</t>
  </si>
  <si>
    <t>HOSCHTON</t>
  </si>
  <si>
    <t>HAMPTON ROADS BANKSHARES, INC.</t>
  </si>
  <si>
    <t>NORFOLK</t>
  </si>
  <si>
    <t>HARBOR BANKSHARES CORPORATION</t>
  </si>
  <si>
    <t>HAVILAND BANCSHARES, INC.</t>
  </si>
  <si>
    <t>HAVILAND</t>
  </si>
  <si>
    <t>HAWTHORN BANCSHARES, INC.</t>
  </si>
  <si>
    <t>LEE'S SUMMIT</t>
  </si>
  <si>
    <t>HCSB FINANCIAL CORPORATION</t>
  </si>
  <si>
    <t>LORIS</t>
  </si>
  <si>
    <t>HEARTLAND BANCSHARES, INC.</t>
  </si>
  <si>
    <t>FRANKLIN</t>
  </si>
  <si>
    <t>HEARTLAND FINANCIAL USA, INC.</t>
  </si>
  <si>
    <t>DUBUQUE</t>
  </si>
  <si>
    <t>HERITAGE BANKSHARES, INC.</t>
  </si>
  <si>
    <t>HERITAGE COMMERCE CORP.</t>
  </si>
  <si>
    <t>HERITAGE FINANCIAL CORPORATION</t>
  </si>
  <si>
    <t>OLYMPIA</t>
  </si>
  <si>
    <t>HERITAGE OAKS BANCORP</t>
  </si>
  <si>
    <t>PASO ROBLES</t>
  </si>
  <si>
    <t>HF FINANCIAL CORP.</t>
  </si>
  <si>
    <t>SIOUX FALLS</t>
  </si>
  <si>
    <t>SD</t>
  </si>
  <si>
    <t>HIGHLANDS BANCORP, INC.</t>
  </si>
  <si>
    <t>HIGHLANDS INDEPENDENT BANCSHARES, INC.</t>
  </si>
  <si>
    <t>SEBRING</t>
  </si>
  <si>
    <t>HILLTOP COMMUNITY BANCORP, INC.</t>
  </si>
  <si>
    <t>SUMMIT</t>
  </si>
  <si>
    <t>HMN FINANCIAL, INC.</t>
  </si>
  <si>
    <t>ROCHESTER</t>
  </si>
  <si>
    <t>HOME BANCSHARES, INC.</t>
  </si>
  <si>
    <t>CONWAY</t>
  </si>
  <si>
    <t>HOMETOWN BANCORP OF ALABAMA, INC.</t>
  </si>
  <si>
    <t>ONEONTA</t>
  </si>
  <si>
    <t>HOMETOWN BANCSHARES, INC.</t>
  </si>
  <si>
    <t>CORBIN</t>
  </si>
  <si>
    <t>HOMETOWN BANKSHARES CORPORATION</t>
  </si>
  <si>
    <t>ROANOKE</t>
  </si>
  <si>
    <t>HOPFED BANCORP</t>
  </si>
  <si>
    <t>HOPKINSVILLE</t>
  </si>
  <si>
    <t>HORIZON BANCORP</t>
  </si>
  <si>
    <t>MICHIGAN CITY</t>
  </si>
  <si>
    <t>HOWARD BANCORP, INC.</t>
  </si>
  <si>
    <t>ELLICOTT CITY</t>
  </si>
  <si>
    <t>HPK FINANCIAL CORPORATION</t>
  </si>
  <si>
    <t>HUNTINGTON BANCSHARES</t>
  </si>
  <si>
    <t>COLUMBUS</t>
  </si>
  <si>
    <t>HYPERION BANK</t>
  </si>
  <si>
    <t>PHILADELPHIA</t>
  </si>
  <si>
    <t>IA BANCORP, INC / INDUS AMERICAN BANK</t>
  </si>
  <si>
    <t>ISELIN</t>
  </si>
  <si>
    <t>IBC BANCORP, INC.</t>
  </si>
  <si>
    <t>IBERIABANK CORPORATION</t>
  </si>
  <si>
    <t>IBT BANCORP, INC.</t>
  </si>
  <si>
    <t>IRVING</t>
  </si>
  <si>
    <t>IBW FINANCIAL CORPORATION</t>
  </si>
  <si>
    <t>ICB FINANCIAL</t>
  </si>
  <si>
    <t>IDAHO BANCORP</t>
  </si>
  <si>
    <t>BOISE</t>
  </si>
  <si>
    <t>ILLINOIS STATE BANCORP, INC.</t>
  </si>
  <si>
    <t>INDEPENDENCE BANK</t>
  </si>
  <si>
    <t>EAST GREENWICH</t>
  </si>
  <si>
    <t>INDEPENDENT BANK CORP.</t>
  </si>
  <si>
    <t>ROCKLAND</t>
  </si>
  <si>
    <t>INDEPENDENT BANK CORPORATION</t>
  </si>
  <si>
    <t>IONIA</t>
  </si>
  <si>
    <t>INDIANA BANK CORP.</t>
  </si>
  <si>
    <t>DANA</t>
  </si>
  <si>
    <t>INDIANA COMMUNITY BANCORP</t>
  </si>
  <si>
    <t>INTEGRA BANK CORPORATION</t>
  </si>
  <si>
    <t>INTERMOUNTAIN COMMUNITY BANCORP</t>
  </si>
  <si>
    <t>SANDPOINT</t>
  </si>
  <si>
    <t>INTERNATIONAL BANCSHARES CORPORATION</t>
  </si>
  <si>
    <t>LAREDO</t>
  </si>
  <si>
    <t>INTERVEST BANCSHARES CORPORATION</t>
  </si>
  <si>
    <t>INVESTORS FINANCIAL CORPORATION OF PETTIS COUNTY, INC.</t>
  </si>
  <si>
    <t>SEDALIA</t>
  </si>
  <si>
    <t>JPMORGAN CHASE &amp; CO.</t>
  </si>
  <si>
    <t>KATAHDIN BANKSHARES CORP.</t>
  </si>
  <si>
    <t>HOULTON</t>
  </si>
  <si>
    <t>KEYCORP</t>
  </si>
  <si>
    <t>CLEVELAND</t>
  </si>
  <si>
    <t>KIRKSVILLE BANCORP, INC.</t>
  </si>
  <si>
    <t>KIRKSVILLE</t>
  </si>
  <si>
    <t>KS BANCORP, INC</t>
  </si>
  <si>
    <t>SMITHFIELD</t>
  </si>
  <si>
    <t>LAFAYETTE BANCORP, INC.</t>
  </si>
  <si>
    <t>OXFORD</t>
  </si>
  <si>
    <t>LAKELAND BANCORP, INC.</t>
  </si>
  <si>
    <t>OAK RIDGE</t>
  </si>
  <si>
    <t>LAKELAND FINANCIAL CORPORATION</t>
  </si>
  <si>
    <t>LAYTON PARK FINANCIAL GROUP, INC.</t>
  </si>
  <si>
    <t>LCNB CORP.</t>
  </si>
  <si>
    <t>LEADER BANCORP, INC.</t>
  </si>
  <si>
    <t>ARLINGTON</t>
  </si>
  <si>
    <t>LEGACY BANCORP, INC.</t>
  </si>
  <si>
    <t>LIBERTY BANCSHARES, INC. (AR)</t>
  </si>
  <si>
    <t>JONESBORO</t>
  </si>
  <si>
    <t>LIBERTY BANCSHARES, INC. (MO)</t>
  </si>
  <si>
    <t>LIBERTY BANCSHARES, INC. (TX)</t>
  </si>
  <si>
    <t>LIBERTY FINANCIAL SERVICES, INC.</t>
  </si>
  <si>
    <t>LIBERTY SHARES, INC.</t>
  </si>
  <si>
    <t>HINESVILLE</t>
  </si>
  <si>
    <t>LINCOLN NATIONAL CORPORATION</t>
  </si>
  <si>
    <t>RADNOR</t>
  </si>
  <si>
    <t>LNB BANCORP, INC.</t>
  </si>
  <si>
    <t>LORAIN</t>
  </si>
  <si>
    <t>LONE STAR BANK</t>
  </si>
  <si>
    <t>LSB CORPORATION</t>
  </si>
  <si>
    <t>NORTH ANDOVER</t>
  </si>
  <si>
    <t>M&amp;F BANCORP, INC.</t>
  </si>
  <si>
    <t>DURHAM</t>
  </si>
  <si>
    <t>M&amp;T BANK CORPORATION</t>
  </si>
  <si>
    <t>MACKINAC FINANCIAL CORPORATION</t>
  </si>
  <si>
    <t>MANISTIQUE</t>
  </si>
  <si>
    <t>MADISON FINANCIAL CORPORATION</t>
  </si>
  <si>
    <t>MAGNA BANK</t>
  </si>
  <si>
    <t>MAINLINE BANCORP, INC.</t>
  </si>
  <si>
    <t>EBENSBURG</t>
  </si>
  <si>
    <t>MAINSOURCE FINANCIAL GROUP, INC.</t>
  </si>
  <si>
    <t>GREENSBURG</t>
  </si>
  <si>
    <t>MANHATTAN BANCORP</t>
  </si>
  <si>
    <t>EL SEGUNDO</t>
  </si>
  <si>
    <t>MANHATTAN BANCSHARES, INC.</t>
  </si>
  <si>
    <t>MANHATTAN</t>
  </si>
  <si>
    <t>MARINE BANK &amp; TRUST COMPANY</t>
  </si>
  <si>
    <t>VERO BEACH</t>
  </si>
  <si>
    <t>MARKET BANCORPORATION, INC.</t>
  </si>
  <si>
    <t>NEW MARKET</t>
  </si>
  <si>
    <t>MARKET STREET BANCSHARES, INC.</t>
  </si>
  <si>
    <t>MT. VERNON</t>
  </si>
  <si>
    <t>MARQUETTE NATIONAL CORPORATION</t>
  </si>
  <si>
    <t>MARSHALL &amp; ILSLEY CORPORATION</t>
  </si>
  <si>
    <t>MARYLAND FINANCIAL BANK</t>
  </si>
  <si>
    <t>TOWSON</t>
  </si>
  <si>
    <t>MB FINANCIAL INC.</t>
  </si>
  <si>
    <t>MCLEOD BANCSHARES, INC.</t>
  </si>
  <si>
    <t>SHOREWOOD</t>
  </si>
  <si>
    <t>MEDALLION BANK</t>
  </si>
  <si>
    <t>SALT LAKE CITY</t>
  </si>
  <si>
    <t>MERCANTILE BANK CORPORATION</t>
  </si>
  <si>
    <t>GRAND RAPIDS</t>
  </si>
  <si>
    <t>MERCANTILE CAPITAL CORPORATION</t>
  </si>
  <si>
    <t>MERCHANTS &amp; PLANTERS BANCSHARES, INC.</t>
  </si>
  <si>
    <t>TOONE</t>
  </si>
  <si>
    <t>MERCHANTS AND MANUFACTURERS BANK CORPORATION</t>
  </si>
  <si>
    <t>MERIDIAN BANK</t>
  </si>
  <si>
    <t>DEVON</t>
  </si>
  <si>
    <t>METRO CITY BANK</t>
  </si>
  <si>
    <t>METROCORP BANCSHARES, INC.</t>
  </si>
  <si>
    <t>METROPOLITAN BANK GROUP, INC.</t>
  </si>
  <si>
    <t>METROPOLITAN CAPITAL BANCORP, INC.</t>
  </si>
  <si>
    <t>MID PENN BANCORP, INC./MID PENN BANK</t>
  </si>
  <si>
    <t>MILLERSBURG</t>
  </si>
  <si>
    <t>MIDDLEBURG FINANCIAL CORPORATION</t>
  </si>
  <si>
    <t>MIDDLEBURG</t>
  </si>
  <si>
    <t>MIDLAND STATES BANCORP, INC.</t>
  </si>
  <si>
    <t>EFFINGHAM</t>
  </si>
  <si>
    <t>MIDSOUTH BANCORP, INC.</t>
  </si>
  <si>
    <t>MIDTOWN BANK &amp; TRUST COMPANY</t>
  </si>
  <si>
    <t>MIDWEST BANC HOLDINGS, INC.</t>
  </si>
  <si>
    <t>MELROSE PARK</t>
  </si>
  <si>
    <t>MIDWEST REGIONAL BANCORP, INC. / THE BANK OF OTTERVILLE</t>
  </si>
  <si>
    <t>MIDWESTONE FINANCIAL GROUP, INC.</t>
  </si>
  <si>
    <t>IOWA CITY</t>
  </si>
  <si>
    <t>MID-WISCONSIN FINANCIAL SERVICES, INC.</t>
  </si>
  <si>
    <t>MEDFORD</t>
  </si>
  <si>
    <t>MILLENNIUM BANCORP, INC.</t>
  </si>
  <si>
    <t>EDWARDS</t>
  </si>
  <si>
    <t>MISSION COMMUNITY BANCORP</t>
  </si>
  <si>
    <t>SAN LUIS OBISPO</t>
  </si>
  <si>
    <t>MISSION VALLEY BANCORP</t>
  </si>
  <si>
    <t>SUN VALLEY</t>
  </si>
  <si>
    <t>MONADNOCK BANCORP, INC.</t>
  </si>
  <si>
    <t>PETERBOROUGH</t>
  </si>
  <si>
    <t>MONARCH COMMUNITY BANCORP, INC.</t>
  </si>
  <si>
    <t>COLDWATER</t>
  </si>
  <si>
    <t>MONARCH FINANCIAL HOLDINGS, INC.</t>
  </si>
  <si>
    <t>CHESAPEAKE</t>
  </si>
  <si>
    <t>MONEYTREE CORPORATION</t>
  </si>
  <si>
    <t>LENOIR CITY</t>
  </si>
  <si>
    <t>MONUMENT BANK</t>
  </si>
  <si>
    <t>MORGAN STANLEY</t>
  </si>
  <si>
    <t>MORRILL BANCSHARES, INC.</t>
  </si>
  <si>
    <t>MERRIAM</t>
  </si>
  <si>
    <t>MOSCOW BANCSHARES, INC.</t>
  </si>
  <si>
    <t>MOSCOW</t>
  </si>
  <si>
    <t>MOUNTAIN VALLEY BANCSHARES, INC.</t>
  </si>
  <si>
    <t>MS FINANCIAL, INC.</t>
  </si>
  <si>
    <t>KINGWOOD</t>
  </si>
  <si>
    <t>MUTUALFIRST FINANCIAL, INC.</t>
  </si>
  <si>
    <t>NAPLES BANCORP, INC.</t>
  </si>
  <si>
    <t>NAPLES</t>
  </si>
  <si>
    <t>NATIONAL BANCSHARES, INC.</t>
  </si>
  <si>
    <t>BETTENDORF</t>
  </si>
  <si>
    <t>NATIONAL PENN BANCSHARES, INC.</t>
  </si>
  <si>
    <t>BOYERTOWN</t>
  </si>
  <si>
    <t>NATIONWIDE BANKSHARES, INC.</t>
  </si>
  <si>
    <t>NC BANCORP, INC. / METROPOLITAN BANK GROUP, INC.</t>
  </si>
  <si>
    <t>NCAL BANCORP</t>
  </si>
  <si>
    <t>NEMO BANCSHARES, INC.</t>
  </si>
  <si>
    <t>NEW HAMPSHIRE THRIFT BANCSHARES, INC.</t>
  </si>
  <si>
    <t>NEWPORT</t>
  </si>
  <si>
    <t>NEW YORK PRIVATE BANK &amp; TRUST CORPORATION</t>
  </si>
  <si>
    <t>NEWBRIDGE BANCORP</t>
  </si>
  <si>
    <t>NICOLET BANKSHARES, INC.</t>
  </si>
  <si>
    <t>NORTH CENTRAL BANCSHARES, INC.</t>
  </si>
  <si>
    <t>FORT DODGE</t>
  </si>
  <si>
    <t>NORTHEAST BANCORP</t>
  </si>
  <si>
    <t>LEWISTON</t>
  </si>
  <si>
    <t>CLOSTER</t>
  </si>
  <si>
    <t>NORTHERN STATES FINANCIAL CORPORATION</t>
  </si>
  <si>
    <t>WAUKEGAN</t>
  </si>
  <si>
    <t>NORTHERN TRUST CORPORATION</t>
  </si>
  <si>
    <t>NORTHWAY FINANCIAL, INC.</t>
  </si>
  <si>
    <t>BERLIN</t>
  </si>
  <si>
    <t>NORTHWEST BANCORPORATION, INC.</t>
  </si>
  <si>
    <t>SPOKANE</t>
  </si>
  <si>
    <t>NORTHWEST COMMERCIAL BANK</t>
  </si>
  <si>
    <t>LAKEWOOD</t>
  </si>
  <si>
    <t>OAK RIDGE FINANCIAL SERVICES, INC.</t>
  </si>
  <si>
    <t>OAK VALLEY BANCORP</t>
  </si>
  <si>
    <t>OAKDALE</t>
  </si>
  <si>
    <t>OCEANFIRST FINANCIAL CORP.</t>
  </si>
  <si>
    <t>TOMS RIVER</t>
  </si>
  <si>
    <t>OJAI COMMUNITY BANK</t>
  </si>
  <si>
    <t>OJAI</t>
  </si>
  <si>
    <t>OLD LINE BANCSHARES, INC.</t>
  </si>
  <si>
    <t>BOWIE</t>
  </si>
  <si>
    <t>OLD NATIONAL BANCORP</t>
  </si>
  <si>
    <t>OLD SECOND BANCORP, INC.</t>
  </si>
  <si>
    <t>AURORA</t>
  </si>
  <si>
    <t>OMEGA CAPITAL CORP.</t>
  </si>
  <si>
    <t>ONE GEORGIA BANK</t>
  </si>
  <si>
    <t>ONE UNITED BANK</t>
  </si>
  <si>
    <t>ONEFINANCIAL CORPORATION</t>
  </si>
  <si>
    <t>OREGON BANCORP, INC.</t>
  </si>
  <si>
    <t>SALEM</t>
  </si>
  <si>
    <t>OSB FINANCIAL SERVICES, INC.</t>
  </si>
  <si>
    <t>ORANGE</t>
  </si>
  <si>
    <t>PACIFIC CAPITAL BANCORP</t>
  </si>
  <si>
    <t>SANTA BARBARA</t>
  </si>
  <si>
    <t>PACIFIC CITY FINANCIAL CORPORATION</t>
  </si>
  <si>
    <t>PACIFIC COAST BANKERS' BANCSHARES</t>
  </si>
  <si>
    <t>SAN FRANCISCO</t>
  </si>
  <si>
    <t>PACIFIC COAST NATIONAL BANCORP</t>
  </si>
  <si>
    <t>SAN CLEMENTE</t>
  </si>
  <si>
    <t>PACIFIC COMMERCE BANK</t>
  </si>
  <si>
    <t>PARK BANCORPORATION, INC.</t>
  </si>
  <si>
    <t>PARK NATIONAL CORPORATION</t>
  </si>
  <si>
    <t>PARKE BANCORP, INC.</t>
  </si>
  <si>
    <t>SEWELL</t>
  </si>
  <si>
    <t>PARKVALE FINANCIAL CORPORATION / F.N.B. CORPORATION</t>
  </si>
  <si>
    <t>MONROEVILLE</t>
  </si>
  <si>
    <t>PASCACK BANCORP, INC.</t>
  </si>
  <si>
    <t>WESTWOOD</t>
  </si>
  <si>
    <t>PATAPSCO BANCORP, INC.</t>
  </si>
  <si>
    <t>DUNDALK</t>
  </si>
  <si>
    <t>PATHFINDER BANCORP, INC.</t>
  </si>
  <si>
    <t>PATHWAY BANCORP</t>
  </si>
  <si>
    <t>CAIRO</t>
  </si>
  <si>
    <t>PATRIOT BANCSHARES, INC.</t>
  </si>
  <si>
    <t>PATTERSON BANCSHARES, INC.</t>
  </si>
  <si>
    <t>PATTERSON</t>
  </si>
  <si>
    <t>PEAPACK-GLADSTONE FINANCIAL CORPORATION</t>
  </si>
  <si>
    <t>GLADSTONE</t>
  </si>
  <si>
    <t>PENN LIBERTY FINANCIAL CORP.</t>
  </si>
  <si>
    <t>WAYNE</t>
  </si>
  <si>
    <t>PEOPLES BANCORP (OH)</t>
  </si>
  <si>
    <t>MARIETTA</t>
  </si>
  <si>
    <t>PEOPLES BANCORP (WA)</t>
  </si>
  <si>
    <t>LYNDEN</t>
  </si>
  <si>
    <t>PEOPLES BANCORP OF NORTH CAROLINA, INC.</t>
  </si>
  <si>
    <t>NEWTON</t>
  </si>
  <si>
    <t>PEOPLES BANCORPORATION, INC.</t>
  </si>
  <si>
    <t>EASLEY</t>
  </si>
  <si>
    <t>PEOPLES BANCSHARES OF TN, INC.</t>
  </si>
  <si>
    <t>MADISONVILLE</t>
  </si>
  <si>
    <t>PEOPLESSOUTH BANCSHARES, INC.</t>
  </si>
  <si>
    <t>COLQUITT</t>
  </si>
  <si>
    <t>PFSB BANCORPORATION, INC. / PIGEON FALLS STATE BANK</t>
  </si>
  <si>
    <t>PIGEON FALLS</t>
  </si>
  <si>
    <t>PGB HOLDINGS, INC.</t>
  </si>
  <si>
    <t>PIERCE COUNTY BANCORP</t>
  </si>
  <si>
    <t>PINNACLE BANK HOLDING COMPANY, INC.</t>
  </si>
  <si>
    <t>ORANGE CITY</t>
  </si>
  <si>
    <t>PINNACLE FINANCIAL PARTNERS, INC.</t>
  </si>
  <si>
    <t>PLAINS CAPITAL CORPORATION</t>
  </si>
  <si>
    <t>PLATO HOLDINGS INC.</t>
  </si>
  <si>
    <t>PLUMAS BANCORP</t>
  </si>
  <si>
    <t>POPULAR, INC.</t>
  </si>
  <si>
    <t>PORTER BANCORP, INC.(PBI) LOUISVILLE, KY</t>
  </si>
  <si>
    <t>PRAIRIE STAR BANCSHARES, INC.</t>
  </si>
  <si>
    <t>OLATHE</t>
  </si>
  <si>
    <t>PREMIER BANCORP, INC.</t>
  </si>
  <si>
    <t>WILMETTE</t>
  </si>
  <si>
    <t>PREMIER BANK HOLDING COMPANY</t>
  </si>
  <si>
    <t>TALLAHASSEE</t>
  </si>
  <si>
    <t>PREMIER FINANCIAL BANCORP, INC.</t>
  </si>
  <si>
    <t>HUNTINGTON</t>
  </si>
  <si>
    <t>PREMIER FINANCIAL CORP.</t>
  </si>
  <si>
    <t>PREMIER SERVICE BANK</t>
  </si>
  <si>
    <t>RIVERSIDE</t>
  </si>
  <si>
    <t>PREMIERWEST BANCORP</t>
  </si>
  <si>
    <t>PRESIDIO BANK</t>
  </si>
  <si>
    <t>PRINCETON NATIONAL BANCORP, INC.</t>
  </si>
  <si>
    <t>PRINCETON</t>
  </si>
  <si>
    <t>PRIVATE BANCORPORATION, INC.</t>
  </si>
  <si>
    <t>PRIVATEBANCORP, INC.</t>
  </si>
  <si>
    <t>PROVIDENCE BANK</t>
  </si>
  <si>
    <t>ROCKY MOUNT</t>
  </si>
  <si>
    <t>PROVIDENT BANCSHARES CORP. / M&amp;T BANK CORPORATION</t>
  </si>
  <si>
    <t>PROVIDENT COMMUNITY BANCSHARES, INC.</t>
  </si>
  <si>
    <t>PSB FINANCIAL CORPORATION</t>
  </si>
  <si>
    <t>MANY</t>
  </si>
  <si>
    <t>PUGET SOUND BANK</t>
  </si>
  <si>
    <t>BELLEVUE</t>
  </si>
  <si>
    <t>PULASKI FINANCIAL CORP.</t>
  </si>
  <si>
    <t>CREVE COEUR</t>
  </si>
  <si>
    <t>QCR HOLDINGS, INC.</t>
  </si>
  <si>
    <t>MOLINE</t>
  </si>
  <si>
    <t>RANDOLPH BANK &amp; TRUST COMPANY</t>
  </si>
  <si>
    <t>RCB FINANCIAL CORPORATION</t>
  </si>
  <si>
    <t>ROME</t>
  </si>
  <si>
    <t>REDWOOD CAPITAL BANCORP</t>
  </si>
  <si>
    <t>EUREKA</t>
  </si>
  <si>
    <t>REDWOOD FINANCIAL, INC.</t>
  </si>
  <si>
    <t>REDWOOD FALLS</t>
  </si>
  <si>
    <t>REGENT BANCORP, INC.</t>
  </si>
  <si>
    <t>DAVIE</t>
  </si>
  <si>
    <t>REGENT CAPITAL CORPORATION, INC. / REGENT BANK</t>
  </si>
  <si>
    <t>NOWATA</t>
  </si>
  <si>
    <t>REGENTS BANCSHARES, INC.</t>
  </si>
  <si>
    <t>VANCOUVER</t>
  </si>
  <si>
    <t>REGIONAL BANKSHARES, INC.</t>
  </si>
  <si>
    <t>HARTSVILLE</t>
  </si>
  <si>
    <t>REGIONS FINANCIAL CORPORATION</t>
  </si>
  <si>
    <t>RELIANCE BANCSHARES, INC.</t>
  </si>
  <si>
    <t>FRONTENAC</t>
  </si>
  <si>
    <t>RIDGESTONE FINANCIAL SERVICES, INC.</t>
  </si>
  <si>
    <t>BROOKFIELD</t>
  </si>
  <si>
    <t>RISING SUN BANCORP</t>
  </si>
  <si>
    <t>RISING SUN</t>
  </si>
  <si>
    <t>RIVER VALLEY BANCORPORATION, INC.</t>
  </si>
  <si>
    <t>WAUSAU</t>
  </si>
  <si>
    <t>RIVERSIDE BANCSHARES, INC.</t>
  </si>
  <si>
    <t>ROGERS BANCSHARES, INC.</t>
  </si>
  <si>
    <t>ROYAL BANCSHARES OF PENNSYLVANIA, INC.</t>
  </si>
  <si>
    <t>NARBERTH</t>
  </si>
  <si>
    <t>S&amp;T BANCORP, INC.</t>
  </si>
  <si>
    <t>INDIANA</t>
  </si>
  <si>
    <t>SAIGON NATIONAL BANK</t>
  </si>
  <si>
    <t>WESTMINSTER</t>
  </si>
  <si>
    <t>SALISBURY BANCORP, INC.</t>
  </si>
  <si>
    <t>LAKEVILLE</t>
  </si>
  <si>
    <t>SANDY SPRING BANCORP, INC.</t>
  </si>
  <si>
    <t>OLNEY</t>
  </si>
  <si>
    <t>SANTA CLARA VALLEY BANK, N.A</t>
  </si>
  <si>
    <t>SANTA PAULA</t>
  </si>
  <si>
    <t>SANTA LUCIA BANCORP</t>
  </si>
  <si>
    <t>ATASCADERO</t>
  </si>
  <si>
    <t>SBT BANCORP, INC.</t>
  </si>
  <si>
    <t>SIMSBURY</t>
  </si>
  <si>
    <t>SCBT FINANCIAL CORPORATION</t>
  </si>
  <si>
    <t>SEACOAST BANKING CORPORATION OF FLORIDA</t>
  </si>
  <si>
    <t>SEACOAST COMMERCE BANK</t>
  </si>
  <si>
    <t>SECURITY BANCSHARES OF PULASKI COUNTY, INC.</t>
  </si>
  <si>
    <t>WAYNESVILLE</t>
  </si>
  <si>
    <t>SECURITY BUSINESS BANCORP</t>
  </si>
  <si>
    <t>SECURITY CALIFORNIA BANCORP</t>
  </si>
  <si>
    <t>SECURITY CAPITAL CORPORATION</t>
  </si>
  <si>
    <t>BATESVILLE</t>
  </si>
  <si>
    <t>SECURITY FEDERAL CORPORATION</t>
  </si>
  <si>
    <t>AIKEN</t>
  </si>
  <si>
    <t>SECURITY STATE BANCSHARES, INC.</t>
  </si>
  <si>
    <t>SECURITY STATE BANK HOLDING COMPANY</t>
  </si>
  <si>
    <t>JAMESTOWN</t>
  </si>
  <si>
    <t>SEVERN BANCORP, INC.</t>
  </si>
  <si>
    <t>SHORE BANCSHARES, INC.</t>
  </si>
  <si>
    <t>EASTON</t>
  </si>
  <si>
    <t>SIGNATURE BANCSHARES, INC.</t>
  </si>
  <si>
    <t>SIGNATURE BANK</t>
  </si>
  <si>
    <t>SOMERSET HILLS BANCORP</t>
  </si>
  <si>
    <t>BERNARDSVILLE</t>
  </si>
  <si>
    <t>SONOMA VALLEY BANCORP</t>
  </si>
  <si>
    <t>SONOMA</t>
  </si>
  <si>
    <t>SOUND BANKING COMPANY</t>
  </si>
  <si>
    <t>MOREHEAD CITY</t>
  </si>
  <si>
    <t>SOUTH FINANCIAL GROUP, INC./ CAROLINA FIRST BANK</t>
  </si>
  <si>
    <t>SOUTHCREST FINANCIAL GROUP, INC.</t>
  </si>
  <si>
    <t>FAYETTEVILLE</t>
  </si>
  <si>
    <t>SOUTHERN BANCORP, INC.</t>
  </si>
  <si>
    <t>ARKADELPHIA</t>
  </si>
  <si>
    <t>SOUTHERN COMMUNITY FINANCIAL CORP.</t>
  </si>
  <si>
    <t>SOUTHERN FIRST BANCSHARES, INC.</t>
  </si>
  <si>
    <t>SOUTHERN HERITAGE BANCSHARES, INC.</t>
  </si>
  <si>
    <t>SOUTHERN ILLINOIS BANCORP, INC.</t>
  </si>
  <si>
    <t>CARMI</t>
  </si>
  <si>
    <t>SOUTHERN MISSOURI BANCORP, INC.</t>
  </si>
  <si>
    <t>POPLAR BLUFF</t>
  </si>
  <si>
    <t>SOUTHFIRST BANCSHARES, INC.</t>
  </si>
  <si>
    <t>SYLACAUGA</t>
  </si>
  <si>
    <t>SOUTHWEST BANCORP, INC.</t>
  </si>
  <si>
    <t>STILLWATER</t>
  </si>
  <si>
    <t>SOVEREIGN BANCSHARES, INC.</t>
  </si>
  <si>
    <t>SPIRIT BANKCORP, INC.</t>
  </si>
  <si>
    <t>BRISTOW</t>
  </si>
  <si>
    <t>ST. JOHNS BANCSHARES, INC.</t>
  </si>
  <si>
    <t>STANDARD BANCSHARES, INC.</t>
  </si>
  <si>
    <t>HICKORY HILLS</t>
  </si>
  <si>
    <t>STATE BANCORP, INC. / VALLEY NATIONAL BANCORP</t>
  </si>
  <si>
    <t>JERICHO</t>
  </si>
  <si>
    <t>STATE BANK OF BARTLEY, THE</t>
  </si>
  <si>
    <t>BARTLEY</t>
  </si>
  <si>
    <t>STATE BANKSHARES, INC.</t>
  </si>
  <si>
    <t>STATE CAPITAL CORP.</t>
  </si>
  <si>
    <t>GREENWOOD</t>
  </si>
  <si>
    <t>STATE STREET CORPORATION</t>
  </si>
  <si>
    <t>STEARNS FINANCIAL SERVICES, INC.</t>
  </si>
  <si>
    <t>ST. CLOUD</t>
  </si>
  <si>
    <t>STEELE STREET BANK CORPORATION</t>
  </si>
  <si>
    <t>STELLARONE CORPORATION</t>
  </si>
  <si>
    <t>CHARLOTTESVILLE</t>
  </si>
  <si>
    <t>STERLING BANCORP</t>
  </si>
  <si>
    <t>STERLING BANCSHARES, INC.</t>
  </si>
  <si>
    <t>STERLING FINANCIAL CORPORATION</t>
  </si>
  <si>
    <t>STEWARDSHIP FINANCIAL CORPORATION</t>
  </si>
  <si>
    <t>MIDLAND PARK</t>
  </si>
  <si>
    <t>STOCKMENS FINANCIAL CORPORATION</t>
  </si>
  <si>
    <t>RAPID CITY</t>
  </si>
  <si>
    <t>STONEBRIDGE FINANCIAL CORP.</t>
  </si>
  <si>
    <t>WEST CHESTER</t>
  </si>
  <si>
    <t>SUBURBAN ILLINOIS BANCORP, INC.</t>
  </si>
  <si>
    <t>ELMHURST</t>
  </si>
  <si>
    <t>SUMMIT STATE BANK</t>
  </si>
  <si>
    <t>SUN BANCORP, INC.</t>
  </si>
  <si>
    <t>VINELAND</t>
  </si>
  <si>
    <t>SUNTRUST BANKS, INC.</t>
  </si>
  <si>
    <t>SUPERIOR BANCORP INC.</t>
  </si>
  <si>
    <t>SURREY BANCORP</t>
  </si>
  <si>
    <t>MOUNT AIRY</t>
  </si>
  <si>
    <t>SUSQUEHANNA BANCSHARES, INC.</t>
  </si>
  <si>
    <t>LITITZ</t>
  </si>
  <si>
    <t>SV FINANCIAL, INC.</t>
  </si>
  <si>
    <t>STERLING</t>
  </si>
  <si>
    <t>SVB FINANCIAL GROUP</t>
  </si>
  <si>
    <t>SANTA CLARA</t>
  </si>
  <si>
    <t>SWORD FINANCIAL CORPORATION</t>
  </si>
  <si>
    <t>HORICON</t>
  </si>
  <si>
    <t>SYNOVUS FINANCIAL CORP.</t>
  </si>
  <si>
    <t>SYRINGA BANCORP</t>
  </si>
  <si>
    <t>TAYLOR CAPITAL GROUP</t>
  </si>
  <si>
    <t>ROSEMONT</t>
  </si>
  <si>
    <t>TCB CORPORATION/COUNTY BANK</t>
  </si>
  <si>
    <t>TCB HOLDING COMPANY</t>
  </si>
  <si>
    <t>THE WOODLANDS</t>
  </si>
  <si>
    <t>TCF FINANCIAL CORPORATION</t>
  </si>
  <si>
    <t>WAYZATA</t>
  </si>
  <si>
    <t>TCNB FINANCIAL CORP</t>
  </si>
  <si>
    <t>DAYTON</t>
  </si>
  <si>
    <t>TENNESSEE COMMERCE BANCORP, INC.</t>
  </si>
  <si>
    <t>TENNESSEE VALLEY FINANCIAL HOLDINGS, INC.</t>
  </si>
  <si>
    <t>TEXAS CAPITAL BANCSHARES, INC.</t>
  </si>
  <si>
    <t>TEXAS NATIONAL BANCORPORATION INC.</t>
  </si>
  <si>
    <t>JACKSONVILLE</t>
  </si>
  <si>
    <t>THE ANB CORPORATION</t>
  </si>
  <si>
    <t>TERRELL</t>
  </si>
  <si>
    <t>THE BANCORP, INC.</t>
  </si>
  <si>
    <t>WILMINGTON</t>
  </si>
  <si>
    <t>THE BANK OF CURRITUCK</t>
  </si>
  <si>
    <t>MOYOCK</t>
  </si>
  <si>
    <t>THE BANK OF KENTUCKY FINANCIAL CORPORATION</t>
  </si>
  <si>
    <t>CRESTVIEW HILLS</t>
  </si>
  <si>
    <t>THE BARABOO BANCORPORATION, INC.</t>
  </si>
  <si>
    <t>BARABOO</t>
  </si>
  <si>
    <t>THE CONNECTICUT BANK AND TRUST COMPANY</t>
  </si>
  <si>
    <t>HARTFORD</t>
  </si>
  <si>
    <t>THE ELMIRA SAVINGS BANK, FSB</t>
  </si>
  <si>
    <t>ELMIRA</t>
  </si>
  <si>
    <t>THE FIRST BANCORP, INC.</t>
  </si>
  <si>
    <t>DAMARISCOTTA</t>
  </si>
  <si>
    <t>THE FIRST BANCSHARES, INC.</t>
  </si>
  <si>
    <t>THE FIRST STATE BANK OF MOBEETIE</t>
  </si>
  <si>
    <t>MOBEETIE</t>
  </si>
  <si>
    <t>THE FREEPORT STATE BANK</t>
  </si>
  <si>
    <t>HARPER</t>
  </si>
  <si>
    <t>THE HARTFORD FINANCIAL SERVICES GROUP, INC.</t>
  </si>
  <si>
    <t>THE LANDRUM COMPANY</t>
  </si>
  <si>
    <t>THE LITTLE BANK, INCORPORATED</t>
  </si>
  <si>
    <t>KINSTON</t>
  </si>
  <si>
    <t>THE PNC FINANCIAL SERVICES GROUP, INC.</t>
  </si>
  <si>
    <t>THE PRIVATE BANK OF CALIFORNIA</t>
  </si>
  <si>
    <t>THE QUEENSBOROUGH COMPANY</t>
  </si>
  <si>
    <t>THE VICTORY BANCORP, INC.</t>
  </si>
  <si>
    <t>LIMERICK</t>
  </si>
  <si>
    <t>THREE SHORES BANCORPORATION, INC.</t>
  </si>
  <si>
    <t>ORLANDO</t>
  </si>
  <si>
    <t>TIB FINANCIAL CORP</t>
  </si>
  <si>
    <t>TIDELANDS BANCSHARES, INC.</t>
  </si>
  <si>
    <t>MT. PLEASANT</t>
  </si>
  <si>
    <t>TIFTON BANKING COMPANY</t>
  </si>
  <si>
    <t>TIFTON</t>
  </si>
  <si>
    <t>TIMBERLAND BANCORP, INC.</t>
  </si>
  <si>
    <t>HOQUIAM</t>
  </si>
  <si>
    <t>TITONKA BANCSHARES, INC.</t>
  </si>
  <si>
    <t>TITONKA</t>
  </si>
  <si>
    <t>TODD BANCSHARES, INC.</t>
  </si>
  <si>
    <t>TOWNEBANK</t>
  </si>
  <si>
    <t>PORTSMOUTH</t>
  </si>
  <si>
    <t>TREATY OAK BANCORP, INC.</t>
  </si>
  <si>
    <t>TRIAD BANCORP, INC.</t>
  </si>
  <si>
    <t>TRI-COUNTY FINANCIAL CORPORATION</t>
  </si>
  <si>
    <t>WALDORF</t>
  </si>
  <si>
    <t>TRINITY CAPITAL CORPORATION</t>
  </si>
  <si>
    <t>LOS ALAMOS</t>
  </si>
  <si>
    <t>TRI-STATE BANK OF MEMPHIS</t>
  </si>
  <si>
    <t>TRISTATE CAPITAL HOLDINGS, INC.</t>
  </si>
  <si>
    <t>TRISUMMIT BANK</t>
  </si>
  <si>
    <t>KINGSPORT</t>
  </si>
  <si>
    <t>TRUSTMARK CORPORATION</t>
  </si>
  <si>
    <t>JACKSON</t>
  </si>
  <si>
    <t>TWO RIVERS FINANCIAL GROUP, INC.</t>
  </si>
  <si>
    <t>BURLINGTON</t>
  </si>
  <si>
    <t>U.S. BANCORP</t>
  </si>
  <si>
    <t>U.S. CENTURY BANK</t>
  </si>
  <si>
    <t>MIAMI</t>
  </si>
  <si>
    <t>UBT BANCSHARES, INC.</t>
  </si>
  <si>
    <t>MARYSVILLE</t>
  </si>
  <si>
    <t>UCBH HOLDINGS INC.</t>
  </si>
  <si>
    <t>UMPQUA HOLDINGS CORP.</t>
  </si>
  <si>
    <t>UNION BANK &amp; TRUST COMPANY</t>
  </si>
  <si>
    <t>UNION FINANCIAL CORPORATION</t>
  </si>
  <si>
    <t>ALBUQUERQUE</t>
  </si>
  <si>
    <t>UNION FIRST MARKET BANKSHARES CORPORATION</t>
  </si>
  <si>
    <t>UNITED AMERICAN BANK</t>
  </si>
  <si>
    <t>SAN MATEO</t>
  </si>
  <si>
    <t>UNITED BANCORP, INC.</t>
  </si>
  <si>
    <t>TECUMSEH</t>
  </si>
  <si>
    <t>UNITED BANCORPORATION OF ALABAMA, INC.</t>
  </si>
  <si>
    <t>ATMORE</t>
  </si>
  <si>
    <t>UNITED BANK CORPORATION</t>
  </si>
  <si>
    <t>BARNESVILLE</t>
  </si>
  <si>
    <t>UNITED COMMUNITY BANKS, INC.</t>
  </si>
  <si>
    <t>BLAIRSVILLE</t>
  </si>
  <si>
    <t>UNITED FINANCIAL BANKING COMPANIES, INC.</t>
  </si>
  <si>
    <t>VIENNA</t>
  </si>
  <si>
    <t>UNITY BANCORP, INC.</t>
  </si>
  <si>
    <t>CLINTON</t>
  </si>
  <si>
    <t>UNIVERSAL BANCORP</t>
  </si>
  <si>
    <t>BLOOMFIELD</t>
  </si>
  <si>
    <t>UNIVERSITY FINANCIAL CORP.</t>
  </si>
  <si>
    <t>ST. PAUL</t>
  </si>
  <si>
    <t>US METRO BANK</t>
  </si>
  <si>
    <t>GARDEN GROVE</t>
  </si>
  <si>
    <t>UWHARRIE CAPITAL CORP</t>
  </si>
  <si>
    <t>ALBEMARLE</t>
  </si>
  <si>
    <t>VALLEY COMMERCE BANCORP</t>
  </si>
  <si>
    <t>VISALIA</t>
  </si>
  <si>
    <t>VALLEY COMMUNITY BANK</t>
  </si>
  <si>
    <t>PLEASANTON</t>
  </si>
  <si>
    <t>VALLEY FINANCIAL CORPORATION</t>
  </si>
  <si>
    <t>VALLEY FINANCIAL GROUP, LTD.</t>
  </si>
  <si>
    <t>SAGINAW</t>
  </si>
  <si>
    <t>VALLEY NATIONAL BANCORP</t>
  </si>
  <si>
    <t>VERITEX HOLDINGS, INC. (FIDELITY RESOURCES COMPANY)</t>
  </si>
  <si>
    <t>VILLAGE BANK AND TRUST FINANCIAL CORP.</t>
  </si>
  <si>
    <t>MIDLOTHIAN</t>
  </si>
  <si>
    <t>VIRGINIA COMPANY BANK</t>
  </si>
  <si>
    <t>NEWPORT NEWS</t>
  </si>
  <si>
    <t>VISION BANK - TEXAS</t>
  </si>
  <si>
    <t>RICHARDSON</t>
  </si>
  <si>
    <t>VIST FINANCIAL CORP.</t>
  </si>
  <si>
    <t>WYOMISSING</t>
  </si>
  <si>
    <t>W.T.B. FINANCIAL CORPORATION</t>
  </si>
  <si>
    <t>WACHUSETT FINANCIAL SERVICES, INC.</t>
  </si>
  <si>
    <t>WAINWRIGHT BANK &amp; TRUST COMPANY</t>
  </si>
  <si>
    <t>WASHINGTON BANKING COMPANY</t>
  </si>
  <si>
    <t>OAK HARBOR</t>
  </si>
  <si>
    <t>WASHINGTON FEDERAL, INC.</t>
  </si>
  <si>
    <t>WASHINGTONFIRST BANKSHARES, INC.</t>
  </si>
  <si>
    <t>RESTON</t>
  </si>
  <si>
    <t>WAUKESHA BANKSHARES, INC.</t>
  </si>
  <si>
    <t>WAUKESHA</t>
  </si>
  <si>
    <t>WEBSTER FINANCIAL CORPORATION</t>
  </si>
  <si>
    <t>WATERBURY</t>
  </si>
  <si>
    <t>WELLS FARGO &amp; CO.</t>
  </si>
  <si>
    <t>WESBANCO, INC.</t>
  </si>
  <si>
    <t>WHEELING</t>
  </si>
  <si>
    <t>WEST BANCORPORATION, INC.</t>
  </si>
  <si>
    <t>WEST DES MOINES</t>
  </si>
  <si>
    <t>WESTAMERICA BANCORPORATION</t>
  </si>
  <si>
    <t>SAN RAFAEL</t>
  </si>
  <si>
    <t>WESTERN ALLIANCE BANCORPORATION</t>
  </si>
  <si>
    <t>WESTERN COMMUNITY BANCSHARES, INC.</t>
  </si>
  <si>
    <t>PALM DESERT</t>
  </si>
  <si>
    <t>WESTERN ILLINOIS BANCSHARES, INC.</t>
  </si>
  <si>
    <t>MONMOUTH</t>
  </si>
  <si>
    <t>WESTERN RESERVE BANCORP, INC.</t>
  </si>
  <si>
    <t>MEDINA</t>
  </si>
  <si>
    <t>WHITE RIVER BANCSHARES COMPANY</t>
  </si>
  <si>
    <t>WHITNEY HOLDING CORPORATION</t>
  </si>
  <si>
    <t>WILSHIRE BANCORP, INC.</t>
  </si>
  <si>
    <t>WINTRUST FINANCIAL CORPORATION</t>
  </si>
  <si>
    <t>LAKE FOREST</t>
  </si>
  <si>
    <t>WORTHINGTON FINANCIAL HOLDINGS, INC.</t>
  </si>
  <si>
    <t>HUNTSVILLE</t>
  </si>
  <si>
    <t>WSFS FINANCIAL CORPORATION</t>
  </si>
  <si>
    <t>ELKIN</t>
  </si>
  <si>
    <t>YORK TRADITIONS BANK</t>
  </si>
  <si>
    <t>ZIONS BANCORPORATION</t>
  </si>
  <si>
    <t>All pricing is at par.</t>
  </si>
  <si>
    <t>To promote community development financial institutions (CDFIs), Treasury does not require warrants as part of its investment in certified CDFIs when the size of the investment is $50 million or less.</t>
  </si>
  <si>
    <t>Treasury cancelled the warrants received from this institution due to its designation as a CDFI.</t>
  </si>
  <si>
    <t>Repayment pursuant to Title VII, Section 7001(g) of the American Recovery and Reinvestment Act of 2009.</t>
  </si>
  <si>
    <t>Redemption pursuant to a qualified equity offering.</t>
  </si>
  <si>
    <t>This amount does not include accrued and unpaid dividends, which must be paid at the time of capital repayment.</t>
  </si>
  <si>
    <t>The proceeds associated with the disposition of this investment do not include accrued and unpaid dividends.</t>
  </si>
  <si>
    <t>Subchapter S corporation; Treasury received a warrant to purchase additional subordinated debentures (unless the institution is a CDFI), which it exercised immediately.</t>
  </si>
  <si>
    <t>In its qualified equity offering, this institution raised more capital than Treasury’s original investment, therefore, the number of Treasury’s shares underlying the warrant was reduced by half.</t>
  </si>
  <si>
    <t>This institution participated in the expansion of CPP for small banks.</t>
  </si>
  <si>
    <t>This institution received an additional investment through the expansion of CPP for small banks.</t>
  </si>
  <si>
    <t>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</si>
  <si>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t>
  </si>
  <si>
    <t>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</si>
  <si>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As of the date of this report, this institution is in bankruptcy proceedings.</t>
  </si>
  <si>
    <t>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t>
  </si>
  <si>
    <t>On 12/11/2009, Treasury exchanged its series A preferred stock issued by Superior Bancorp, Inc. for a like amount of non tax-deductible Trust Preferred Securities issued by Superior Capital Trust II, administrative trustee for Superior Bancorp.</t>
  </si>
  <si>
    <t>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</si>
  <si>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On 2/11/2010, Pacific Coast National Bancorp dismissed its bankruptcy proceedings with no recovery to any creditors or investors, including Treasury, and the investment was extinguished.</t>
  </si>
  <si>
    <t>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</si>
  <si>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</si>
  <si>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</si>
  <si>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t>
  </si>
  <si>
    <t>On 8/20/2010, Sonoma Valley Bank, Sonoma, CA, the banking subsidiary of Sonoma Valley Bancorp, was closed by the California Department of Financial Institutions, and the Federal Deposit Insurance Corporation (FDIC) was named Receiver.</t>
  </si>
  <si>
    <t>On 6/30/2010, Treasury exchanged $46,400,000 of its series A preferred stock in First Merchants Corporation for a like amount of non tax-deductible Trust Preferred Securities issued by First Merchants Capital Trust III.</t>
  </si>
  <si>
    <t>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</si>
  <si>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Following a reverse stock split effective 12/28/10, Treasury held 3,608,332 shares of Pacific Capital common stock.  Effective 11/30/12, Pacific Capital merged with and into UnionBanCal Corporation and each outstanding share of common stock of the Company was converted into the right to receive $46.00 per share in cash, and Treasury received $165,983,272 in respect of its common stock and $393,121 in respect of its warrant.</t>
  </si>
  <si>
    <t>This institution qualified to participate in the Community Development Capital Initiative (CDCI), and has completed an exchange of its Capital Purchase Program investment for an investment under the terms of the CDCI program.  See "Community Development Capital Initiative" below.</t>
  </si>
  <si>
    <t>At the time of this institution’s exchange into the CDCI program, the warrant preferreds were included in the total amount of preferred stock exchanged for Treasury’s CDCI investment.  Therefore this disposition amount does not represent cash proceeds to Treasury.</t>
  </si>
  <si>
    <t>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t>
  </si>
  <si>
    <t>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</si>
  <si>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On 2/18/11, Treasury completed the exchange of its $135,000,000 of preferred stock (including accrued and unpaid dividends thereon) in Central Pacific Financial Corp. for not less than 5,620,117  shares of common stock, pursuant to an exchange agreement dated 2/17/2011.</t>
  </si>
  <si>
    <t>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</si>
  <si>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</si>
  <si>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</si>
  <si>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Repayment pursuant to Title VII, Section 7001(g) of the American Recovery and Reinvestment Act of 2009 using proceeds received in connection with the institution’s participation in the Small Business Lending Fund.</t>
  </si>
  <si>
    <t>Repayment pursuant to Title VII, Section 7001(g) of the American Recovery and Reinvestment Act of 2009 - part of the repayment amount obtained from proceeds received in connection with the institution’s participation in the Small Business Lending Fund.</t>
  </si>
  <si>
    <t>On 11/5/2010, Pierce Commercial Bank, Tacoma, WA, the banking subsidiary of Pierce County Bancorp, was closed by the Washington Department of Financial Institutions, and the Federal Deposit Insurance Corporation (FDIC) was named Receiver.</t>
  </si>
  <si>
    <t>On 11/12/2010, Tifton Banking Company, Tifton, GA, was closed by the Georgia Department of Banking &amp; Finance, and the Federal Deposit Insurance Corporation (FDIC) was named Receiver.</t>
  </si>
  <si>
    <t>On 3/11/2011, Legacy Bank, Milwaukee, WI, the banking subsidiary of Legacy Bancorp, Inc., was closed by the State of Wisconsin Department of Financial Institutions, and the Federal Deposit Insurance Corporation (FDIC) was named Receiver.</t>
  </si>
  <si>
    <t>On 4/15/2011, Superior Bank, Birmingham, AL, the banking subsidiary of Superior Bancorp Inc., was closed by the Office of Thrift Supervision, and the Federal Deposit Insurance Corporation (FDIC) was named Receiver.</t>
  </si>
  <si>
    <t>On 7/15/2011, First Peoples Bank, Port Saint Lucie, Florida, the banking subsidiary of FPB Bancorp, Inc., was closed by the Florida Office of Financial Regulation, and the Federal Deposit Insurance Corporation (FDIC) was named Receiver.</t>
  </si>
  <si>
    <t>On 7/15/2011, One Georgia Bank, Atlanta, GA was closed by the State of Georgia Department of Banking &amp; Finance, and the Federal Deposit Insurance Corporation (FDIC) was named Receiver.</t>
  </si>
  <si>
    <t>On 7/29/2011, Integra Bank, National Association, Evansville, Indiana, the banking subsidiary of Integra Bank Corporation, was closed by the Office of the Comptroller of the Currency, which appointed the Federal Deposit Insurance Corporation (FDIC) as receiver.</t>
  </si>
  <si>
    <t>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</si>
  <si>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</si>
  <si>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On 9/23/2011, Citizens Bank of Northern California, Nevada City, California, the banking subsidiary of Citizens Bancorp, was closed by the California Department of Financial Institutions, which appointed the Federal Deposit Insurance Corporation (FDIC) as receiver.</t>
  </si>
  <si>
    <t>Repayment pursuant to Title VII, Section 7001(g) of the American Recovery and Reinvestment Act of 2009 in connection with the institution’s participation in the Small Business Lending Fund, which occurred at a later date.</t>
  </si>
  <si>
    <t>On 10/14/2011, Country Bank, Aledo, Illinois, the banking subsidiary of CB Holding Corp., was closed by the Illinois Department of Financial and Professional Regulation - Division of Banking, which appointed the Federal Deposit Insurance Corporation (FDIC) as receiver.</t>
  </si>
  <si>
    <t>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</si>
  <si>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</si>
  <si>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</si>
  <si>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</si>
  <si>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</si>
  <si>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On 1/27/2012, Tennessee Commerce Bank, Franklin, TN, the banking subsidiary of Tennessee Commerce Bancorp, Inc., was closed by the Tennessee Department of Financial Institutions, and the Federal Deposit Insurance Corporation (FDIC) was named Receiver.</t>
  </si>
  <si>
    <t>On 2/10/2012, SCB Bank, Shelbyville, Indiana, the banking subsidiary of Blue River Bancshares, Inc., was closed by the Office of the Comptroller of the Currency, which appointed the Federal Deposit Insurance Corporation (FDIC) as receiver.</t>
  </si>
  <si>
    <t>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</si>
  <si>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On 4/20/2012, Fort Lee Federal Savings Bank, FSB, Fort Lee, New Jersey, was closed by the Office of the Comptroller of the Currency, which appointed the Federal Deposit Insurance Corporation (FDIC) as receiver.</t>
  </si>
  <si>
    <t>As a result of the acquisition of Community Holding Company of Florida, Inc. (the acquired company) by Community Bancshares of Mississippi, Inc. (the acquiror), the preferred stock and exercised warrants issued by the acquired company on 2/6/2009 were exchanged for a like amount of securities of the acquiror, pursuant to the terms of an agreement among Treasury, the acquired company and the acquiror entered into on 7/19/2012.</t>
  </si>
  <si>
    <t>On 7/13/2012, Glasgow Savings Bank, Glasgow, MO, the banking subsidiary of Gregg Bancshares, Inc. , was closed by the Missouri Division of Finance, which appointed the Federal Deposit Insurance Corporation (FDIC) as receiver.</t>
  </si>
  <si>
    <t>On 7/27/2012, Treasury entered into an agreement with Pinnacle Bank Holding Company, Inc. (“Pinnacle”) pursuant to which Treasury agreed to sell its CPP preferred stock back to Pinnacle at a discount subject to the satisfaction of the conditions specified in the agreement.</t>
  </si>
  <si>
    <t>On 10/19/2012, GulfSouth Private Bank, Destin, Florida, was closed by the Florida Office of Financial Regulation, which appointed the Federal Deposit Insurance Corporation (FDIC) as receiver.</t>
  </si>
  <si>
    <t>On 10/19/2012, Excel Bank, Sedalia, Missouri, the banking subsidiary of Investors Financial Corporation of Pettis County, Inc., was closed by the Missouri Division of Finance, which appointed the Federal Deposit Insurance Corporation (FDIC) as receiver.</t>
  </si>
  <si>
    <t>On 10/25/2012, pursuant to the terms of the merger of First Community Bancshares, Inc. ("First Community") and Equity Bancshares, Inc. ("Equity"), Treasury received a like amount of preferred stock and exercised warrants from Equity in exchange for Treasury's original investment in First Community, plus accrued and unpaid dividends, pursuant to a placement agency agreement executed on 10/23/2012.</t>
  </si>
  <si>
    <t>On 10/29/2012, First Place Financial Corp. filed for Chapter 11 protection in the U.S. Bankruptcy Court for the District of Delaware.</t>
  </si>
  <si>
    <t>On 2/22/2013, Treasury completed the exchange of its Standard Bancshares, Inc. preferred stock for common stock, pursuant to an exchange agreement, dated as of 11/5/2012, with Standard Bancshares, Inc., and immediately sold the resulting Standard Bancshares, Inc. common stock, pursuant to securities purchase agreements, each dated as of 11/5/2012, with W Capital Partners II, L.P., Trident SBI Holdings, LLC, PEPI Capital, LP, LCB Investment, LLC, Cohesive Capital Partners, L.P., and Athena Select Private Investment Fund LLC.</t>
  </si>
  <si>
    <t>On 11/2/2012, Citizens First National Bank, Princeton, IL, the banking subsidiary of Princeton National Bancorp, was closed by the Office of the Comptroller of the Currency, and the Federal Deposit Insurance Corporation (FDIC) was named Receiver.</t>
  </si>
  <si>
    <t>On 11/13/2012, Treasury entered into an agreement with Community Financial Shares, Inc. (“CFS”) pursuant to which Treasury agreed to sell its CPP preferred stock back to CFS at a discount subject to the satisfaction of the conditions specified in the agreement.</t>
  </si>
  <si>
    <t>In connection with the merger of Fidelity Bancorp, Inc. (“Fidelity”) and WesBanco, Inc. (“WesBanco”) effective 01/01/2012, Treasury (i) sold to WesBanco all of the preferred stock that had been issued by Fidelity to Treasury for a purchase price of $7,000,000 plus accrued dividends and (ii) exchanged the Fidelity warrant held by Treasury for a like WesBanco warrant, pursuant to the terms of an agreement among Treasury and WesBanco entered into on 11/28/2012.</t>
  </si>
  <si>
    <t>On 11/30/12, Western Reserve Bancorp, Inc. was acquired by an affiliate of Westfield Bancorp, Inc. Pursuant to the terms of the merger, each outstanding share of Series A and Series B preferred stock issued to Treasury was redeemed for the respective principal amount together with accrued and unpaid dividends thereon.</t>
  </si>
  <si>
    <t>On 2/20/2013, Treasury sold its CPP preferred stock and warrant issued by First Sound Bank (“First Sound”) back to First Sound for an aggregate purchase price of $3,700,000, pursuant to the terms of the agreement between Treasury and First Sound entered into on 11/30/2012.</t>
  </si>
  <si>
    <t>On 4/9/2013, Treasury sold its CPP preferred stock and warrant issued by PremierWest Bancorp (“PremierWest”) pursuant to an agreement with PremierWest and Starbuck Bancshares, Inc. (“Starbuck”) entered into on 12/11/2012.</t>
  </si>
  <si>
    <t>In connection with the merger of Community Financial Corporation (“Community Financial”) and City Holding Company (“City Holding”) effective 1/09/13, Treasury (i) sold to City Holding all of the preferred stock that had been issued by Community Financial to Treasury for a purchase price of $12,643,000 plus accrued dividends and (ii) exchanged the Community Financial warrant held by Treasury for a like City Holding warrant, pursuant to the terms of an agreement among Treasury and City Holding entered into on 1/09/13.</t>
  </si>
  <si>
    <t>On 1/29/2013, Treasury executed a placement agency agreement pursuant to which Treasury agreed to sell 9,950 shares of Coastal Banking Company, Inc.  Preferred stock at $815.00 per share (less a placement agent fee) for net proceeds of $8,028,157.50. On 2/6/2013, the placement agent notified Coastal Banking Company, Inc. that, pursuant to the placement agency agreement, it was terminating the transaction and, therefore, Treasury did not receive any proceeds or pay any fees in connection with the transaction.</t>
  </si>
  <si>
    <t>On 2/15/2013, Treasury sold its CPP preferred stock and warrant issued by BancTrust Financial Group, Inc. (“BancTrust”) pursuant to an agreement with BancTrust and Trustmark Corporation (“Trustmark”) entered into on 02/11/2013.</t>
  </si>
  <si>
    <t>On 2/15/2013, pursuant to the terms of the merger of Pacific International Bancorp, Inc. (“Pacific International”) with BBCN Bancorp, Inc. (“BBCN”), Treasury received $7,474,619.97 (representing the par amount together with accrued and unpaid dividends thereon) in respect of the preferred stock that had been issued to Treasury by Pacific International.  Treasury exchanged its Pacific International warrant for an equivalent warrant issued by BBCN.</t>
  </si>
  <si>
    <t>On 4/12/2013, Treasury completed (i) the sale of its CPP preferred in Citizens Republic Bancorp, Inc. (Citizens Republic) to FirstMerit Corporation (FirstMerit) and (ii) the exchange of its warrant in Citizens Republic for a warrant issued by FirstMerit, pursuant to a securities purchase agreement, dated as of 2/19/13, among Treasury, FirstMerit and Citizens Republic.</t>
  </si>
  <si>
    <t>On 4/11/2013, Treasury completed the exchange of its First Security Group, Inc. (FSGI) preferred stock for common stock, pursuant to an exchange agreement, dated as of 2/25/2013, between Treasury and FSGI, and sold the resulting FSGI common stock, pursuant to securities purchase agreements, each dated as of 4/9/2013, between Treasury and the purchasers party thereto.</t>
  </si>
  <si>
    <t>On 3/19/2013, Treasury exercised its warrant on a cashless basis and received (i) 186,589 shares of common stock and (ii) $71.62 in cash in lieu of fractional shares. Treasury sold such shares of common stock on 3/19/2013.</t>
  </si>
  <si>
    <t>As a result of the acquisition of ECB Bancorp, Inc. by Crescent Financial Bancshares, Inc., the preferred stock and warrant issued by ECB Bancorp, Inc. were exchanged for a like amount of securities of Crescent Financial Bancshares, Inc., pursuant to the terms of an agreement among Treasury, ECB Bancorp, Inc., and Crescent Financial Bancshares, Inc. entered into on 4/1/2013.</t>
  </si>
  <si>
    <t>As a result of the merger of Annapolis Bancorp, Inc. into F.N.B. Corporation, the warrant issued by Annapolis Bancorp, Inc. was exchanged for a like warrant issued by F.N.B. Corporation, pursuant to the terms of an agreement among Treasury, Annapolis Bancorp, Inc., and F.N.B. Corporation entered into on 4/6/2013.</t>
  </si>
  <si>
    <t>On 04/05/2013, Gold Canyon Bank, Gold Canyon, Arizona was closed by the Arizona Department of Financial Institutions, and the Federal Deposit Insurance Corporation (FDIC) was named Receiver.</t>
  </si>
  <si>
    <t>On 04/09/2013, Indiana Bank Corp. filed for Chapter 11 protection in the U.S. Bankruptcy Court for the Southern District of Indiana.</t>
  </si>
  <si>
    <t>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</si>
  <si>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t>The warrant disposition proceeds amount are stated pro rata in respect of the CPP investments in Bank of America Corporation that occurred on 10/28/2008 and 1/9/2009.  The total net disposition proceeds from CPP warrants on 3/3/2010 was $305,913,040, consisting of $183,547,824 and $122,365,216.  Proceeds from the disposition of TIP warrants on 3/3/2010 appear on a following page of this report.</t>
  </si>
  <si>
    <t>Troubled Asset Relief Program</t>
  </si>
  <si>
    <r>
      <rPr>
        <b/>
        <sz val="11"/>
        <color theme="1"/>
        <rFont val="Arial"/>
        <family val="2"/>
      </rPr>
      <t>In part</t>
    </r>
    <r>
      <rPr>
        <sz val="11"/>
        <color theme="1"/>
        <rFont val="Arial"/>
        <family val="2"/>
      </rPr>
      <t xml:space="preserve"> – part of the investment is no longer held by Treasury, but some remains </t>
    </r>
  </si>
  <si>
    <t>Footnote Description</t>
  </si>
  <si>
    <t xml:space="preserve">On 7/5/2013, Rogers Bancshares, Inc. filed for Chapter 11 protection in the U.S. Bankruptcy Court for the Eastern District of Arkansas. </t>
  </si>
  <si>
    <t>Distribution Refund</t>
  </si>
  <si>
    <t>On 8/14/2013, Treasury sold its CPP preferred stock issued by Florida Bank Group, Inc. (“FBG”) back to FBG for an aggregate purchase price of $8,000,000, pursuant to the terms of the agreement between Treasury and FBG entered into on 2/12/13.</t>
  </si>
  <si>
    <t>Sold, in part; warrants outstanding</t>
  </si>
  <si>
    <t>On 8/22/2013, Treasury exchanged its preferred stock in Broadway Financial Corporation for 10,146 shares of common stock equivalent representing (i) 50% of the liquidation preference of the preferred stock, plus (ii) 100% of previously accrued and unpaid dividends on the preferred stock ($2,646,000). The common stock equivalent will be converted to common stock upon the receipt of certain shareholder approvals.</t>
  </si>
  <si>
    <t>TOTALS</t>
  </si>
  <si>
    <t>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On 7/26/13, Treasury entered into a securities purchase agreement with Independent pursuant to which Treasury agreed to sell to Independent the MCP and the warrant issued by Independent, subject to the conditions specified in such agreement. On 8/30/13, Treasury completed the sale of the MCP and warrant to Independent pursuant to the terms of such agreement.</t>
  </si>
  <si>
    <t>OTTAWA</t>
  </si>
  <si>
    <t>(Realized Loss) / (Write-off)</t>
  </si>
  <si>
    <t>Exited bankruptcy/receivership</t>
  </si>
  <si>
    <t>Currently not collectible</t>
  </si>
  <si>
    <r>
      <t>Capital Repayment / Disposition / Auction</t>
    </r>
    <r>
      <rPr>
        <b/>
        <vertAlign val="superscript"/>
        <sz val="14"/>
        <color rgb="FF333333"/>
        <rFont val="Calibri"/>
        <family val="2"/>
      </rPr>
      <t>3,5</t>
    </r>
  </si>
  <si>
    <r>
      <t>Gain</t>
    </r>
    <r>
      <rPr>
        <b/>
        <vertAlign val="superscript"/>
        <sz val="14"/>
        <color rgb="FF333333"/>
        <rFont val="Calibri"/>
        <family val="2"/>
      </rPr>
      <t>5</t>
    </r>
  </si>
  <si>
    <r>
      <t>(Fee)</t>
    </r>
    <r>
      <rPr>
        <b/>
        <vertAlign val="superscript"/>
        <sz val="14"/>
        <color rgb="FF333333"/>
        <rFont val="Calibri"/>
        <family val="2"/>
      </rPr>
      <t>4</t>
    </r>
  </si>
  <si>
    <r>
      <rPr>
        <b/>
        <sz val="11"/>
        <color theme="1"/>
        <rFont val="Ariel"/>
      </rPr>
      <t>Exited</t>
    </r>
    <r>
      <rPr>
        <sz val="11"/>
        <color theme="1"/>
        <rFont val="Ariel"/>
      </rPr>
      <t xml:space="preserve"> </t>
    </r>
    <r>
      <rPr>
        <b/>
        <sz val="11"/>
        <color theme="1"/>
        <rFont val="Ariel"/>
      </rPr>
      <t>bankruptcy/receivership</t>
    </r>
    <r>
      <rPr>
        <sz val="11"/>
        <color theme="1"/>
        <rFont val="Ariel"/>
      </rPr>
      <t xml:space="preserve"> - Treasury has no outstanding investment</t>
    </r>
  </si>
  <si>
    <t>Includes: (i) placement fees in private auctions of a CPP issuer’s securities where Treasury pays placement fees to the placement agents in an amount equal to a minimum of $50,000 (per issuer) or 1.00% of gross aggregate proceeds for each security and (ii) unreimbursed underwriting fees in public offerings.  Placement fees in private auctions are paid approximately one month after settlement.</t>
  </si>
  <si>
    <t>Net proceeds from sales and auctions can be calculated by adding the “Amount” and “(Fee)” columns under the "Capital Repayment / Disposition / Auction" plus any amount in the "Gain" column.  Note that "(Fee)" is a negative number.</t>
  </si>
  <si>
    <t>Total Cash Back includes net capital repayments, interest and dividends, warrant proceeds, and other income (less expenses).</t>
  </si>
  <si>
    <t>Capital Repayments includes gross capital repayments, gross auction proceeds, exchanges into CDCI, and SBLF fundings.</t>
  </si>
  <si>
    <t>8,14,18,44</t>
  </si>
  <si>
    <t>11,8,14</t>
  </si>
  <si>
    <t>44,8,14</t>
  </si>
  <si>
    <t>8,14</t>
  </si>
  <si>
    <t>15,14</t>
  </si>
  <si>
    <t>45,8,14</t>
  </si>
  <si>
    <t>11,90</t>
  </si>
  <si>
    <t>8,17</t>
  </si>
  <si>
    <t>8,44</t>
  </si>
  <si>
    <t>8,17,44</t>
  </si>
  <si>
    <t>6,7,11</t>
  </si>
  <si>
    <t>12,16</t>
  </si>
  <si>
    <t>11,14,8</t>
  </si>
  <si>
    <t>15,17</t>
  </si>
  <si>
    <t>14,8,14</t>
  </si>
  <si>
    <t>8,64,97</t>
  </si>
  <si>
    <t>8,44,14</t>
  </si>
  <si>
    <t>15,45,14</t>
  </si>
  <si>
    <t>11,9,36</t>
  </si>
  <si>
    <t>8,18,14,44</t>
  </si>
  <si>
    <t>8,57,97</t>
  </si>
  <si>
    <t>8,18,18</t>
  </si>
  <si>
    <t>19,30</t>
  </si>
  <si>
    <t>8,55,97</t>
  </si>
  <si>
    <t>8,9</t>
  </si>
  <si>
    <t>11,16</t>
  </si>
  <si>
    <t>74,8,14</t>
  </si>
  <si>
    <t>8,67</t>
  </si>
  <si>
    <t>15,44,14</t>
  </si>
  <si>
    <t>8,18</t>
  </si>
  <si>
    <t>12,44</t>
  </si>
  <si>
    <t>8,44,72</t>
  </si>
  <si>
    <t>8,14,18</t>
  </si>
  <si>
    <t>11,8</t>
  </si>
  <si>
    <t>15,11,14</t>
  </si>
  <si>
    <t>15,17,44</t>
  </si>
  <si>
    <t>8,11,14</t>
  </si>
  <si>
    <t>8,11,14,18,36</t>
  </si>
  <si>
    <t>8,72</t>
  </si>
  <si>
    <t>15,36,11</t>
  </si>
  <si>
    <t>9,17</t>
  </si>
  <si>
    <t>8,14,44</t>
  </si>
  <si>
    <t>11,36</t>
  </si>
  <si>
    <t>11,25</t>
  </si>
  <si>
    <t>33,44,45</t>
  </si>
  <si>
    <t>73,97</t>
  </si>
  <si>
    <t>8,14,18,44,45</t>
  </si>
  <si>
    <t>11,8,14,36</t>
  </si>
  <si>
    <t>8,84</t>
  </si>
  <si>
    <t>8,66,97</t>
  </si>
  <si>
    <t>50,97</t>
  </si>
  <si>
    <t>8,17,91,97</t>
  </si>
  <si>
    <t>8,68,97</t>
  </si>
  <si>
    <t>9,15,36</t>
  </si>
  <si>
    <t>17,28,70,97</t>
  </si>
  <si>
    <t>8,17,45</t>
  </si>
  <si>
    <t>8,18,21,44</t>
  </si>
  <si>
    <t>11,45</t>
  </si>
  <si>
    <t>8,11,14,18</t>
  </si>
  <si>
    <t>11,8,10</t>
  </si>
  <si>
    <t>8,22,92,97</t>
  </si>
  <si>
    <t>22,52,97</t>
  </si>
  <si>
    <t>15,71,97</t>
  </si>
  <si>
    <t>9,48,97</t>
  </si>
  <si>
    <t>8,9,17</t>
  </si>
  <si>
    <t>44,11,8</t>
  </si>
  <si>
    <t>8,45,14</t>
  </si>
  <si>
    <t>56,8,14</t>
  </si>
  <si>
    <t>8,42</t>
  </si>
  <si>
    <t>22,27,97</t>
  </si>
  <si>
    <t>11,9</t>
  </si>
  <si>
    <t>59,11</t>
  </si>
  <si>
    <t>8,51,97</t>
  </si>
  <si>
    <t>35,11</t>
  </si>
  <si>
    <t>8,26</t>
  </si>
  <si>
    <t>8,21,11</t>
  </si>
  <si>
    <t>8,46,97</t>
  </si>
  <si>
    <t>8,69</t>
  </si>
  <si>
    <t>8,22,97</t>
  </si>
  <si>
    <t>75,97</t>
  </si>
  <si>
    <t>8,17,62</t>
  </si>
  <si>
    <t>8,95,97</t>
  </si>
  <si>
    <t>11,44</t>
  </si>
  <si>
    <t>8,32,97</t>
  </si>
  <si>
    <t>11,61</t>
  </si>
  <si>
    <t>8,11</t>
  </si>
  <si>
    <t>8,36,11</t>
  </si>
  <si>
    <t>15,17,45</t>
  </si>
  <si>
    <t>24,49,97</t>
  </si>
  <si>
    <t>63,97</t>
  </si>
  <si>
    <t>8,21</t>
  </si>
  <si>
    <t>8,47,97</t>
  </si>
  <si>
    <t>11,8,9</t>
  </si>
  <si>
    <t>22,97</t>
  </si>
  <si>
    <t>8,17,11</t>
  </si>
  <si>
    <t>12,16,25</t>
  </si>
  <si>
    <t>11,9,15</t>
  </si>
  <si>
    <t>8,41,44</t>
  </si>
  <si>
    <t>8,78,11</t>
  </si>
  <si>
    <r>
      <rPr>
        <b/>
        <sz val="11"/>
        <color theme="1"/>
        <rFont val="Ariel"/>
      </rPr>
      <t>Currently not collectible</t>
    </r>
    <r>
      <rPr>
        <sz val="11"/>
        <color theme="1"/>
        <rFont val="Ariel"/>
      </rPr>
      <t xml:space="preserve"> - investment is currently not collectible; therefore there is no outstanding investment and a corresponding (Realized Loss) / (Write-off)</t>
    </r>
  </si>
  <si>
    <t>This institution has entered into bankruptcy or receivership.  For a full list of institutions that have entered bankruptcy or receivership and Treasury's remaining investments, reference appendices B and C in the section titled “Capital Purchase Program Institutions” in the most recent report to congress found on Treasury’s website: http://www.treasury.gov/initiatives/financial-stability/reports/Pages/Monthly-Report-to-Congress.aspx.</t>
  </si>
  <si>
    <r>
      <t xml:space="preserve">Partial Disposition </t>
    </r>
    <r>
      <rPr>
        <vertAlign val="superscript"/>
        <sz val="11"/>
        <rFont val="Arial"/>
        <family val="2"/>
      </rPr>
      <t>36</t>
    </r>
  </si>
  <si>
    <t>36.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</si>
  <si>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05/6/13 – 9/13/2013</t>
  </si>
  <si>
    <t>4/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</si>
  <si>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 xml:space="preserve">On 8/12/2013, Anchor BanCorp Wisconsin Inc. ( “Anchor”) filed a voluntary petition for Chapter 11 protection in the U.S. Bankruptcy Court for the Western District of Wisconsin to implement a “pre-packaged” Plan of Reorganization in order to facilitate the restructuring of Anchor. On 9/27/ 2013, the Plan of Reorganization became effective in accordance with its terms, pursuant to which (i) Treasury’s preferred stock was exchanged for 60,000,000 shares of common stock (the “Common Stock”) and (ii) Treasury’s warrant was cancelled.  On 9/27/2013, Treasury sold the Common Stock to purchasers pursuant to securities purchase agreements entered into on 9/19/2013.  </t>
  </si>
  <si>
    <t>On 7/17/13, Treasury entered into a securities purchase agreement with Central Virginia Bankshares, Inc. (CVB) and C&amp;F Financial Corporation (C&amp;F) pursuant to which Treasury agreed to sell to C&amp;F the CPP preferred stock and warrant issued by CVB, subject to the conditions specified in such agreement. The sale was completed on 10/01/2013.</t>
  </si>
  <si>
    <t>On 10/30/2013, Treasury entered into an agreement with Monarch Community Bancorp, Inc. (Monarch) to exchange Treasury’s CPP warrant and $6,785,000 of preferred stock for common stock. The exchange was subject to the fulfillment by Monarch of certain conditions, including the satisfactory completion of a capital plan.  On 11/15/2013, the exchange of the CPP warrant and preferred stock for common stock was completed and Treasury sold such common stock to purchasers pursuant to securities purchase agreements dated as of 11/15/2013.</t>
  </si>
  <si>
    <t>9/26/13 – 11/20/13</t>
  </si>
  <si>
    <t>5/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</si>
  <si>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r>
      <t xml:space="preserve">Partial Disposition </t>
    </r>
    <r>
      <rPr>
        <vertAlign val="superscript"/>
        <sz val="11"/>
        <rFont val="Arial"/>
        <family val="2"/>
      </rPr>
      <t>37</t>
    </r>
  </si>
  <si>
    <t>37.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</si>
  <si>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t>3, 26, 32, 38</t>
  </si>
  <si>
    <r>
      <t xml:space="preserve">Disposition </t>
    </r>
    <r>
      <rPr>
        <vertAlign val="superscript"/>
        <sz val="11"/>
        <rFont val="Arial"/>
        <family val="2"/>
      </rPr>
      <t>38</t>
    </r>
  </si>
  <si>
    <t>38. On November 20, 2013, Ally completed a private placement of an aggregate of 216,667 shares of its common stock for an aggregate price of approximately $1.3 billion and the repurchase of all outstanding shares of its Fixed Rate Cumulative Mandatorily Convertible Preferred Stock, Series F-2, held by Treasury, including payment for the elimination or relinquishment of any right to receive additional shares of common stock to be issued (the “Share Adjustment Right”). Ally paid to Treasury a total of approximately $5.93 billion for the repurchase of the Series F-2 Preferred Stock and the elimination of the Share Adjustment Right. As a result of the private placement, Treasury's common stock ownership stake was diluted from 73.8 percent to 63.45 percent.  Treasury continues to own 981,971 shares of common stock in Ally.</t>
  </si>
  <si>
    <t xml:space="preserve">On 12/5/2013, Treasury's 10,146 shares of common stock equivalent in Broadway Financial converted to 10,146,000 shares of common stock. </t>
  </si>
  <si>
    <t>Distribution 5, 11</t>
  </si>
  <si>
    <t>11/21/2013 - 12/9/2013</t>
  </si>
  <si>
    <t>6/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</si>
  <si>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r>
      <t xml:space="preserve">Partial Disposition </t>
    </r>
    <r>
      <rPr>
        <vertAlign val="superscript"/>
        <sz val="11"/>
        <rFont val="Arial"/>
        <family val="2"/>
      </rPr>
      <t>39</t>
    </r>
  </si>
  <si>
    <t>39.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</si>
  <si>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r>
      <t xml:space="preserve">Final Distribution </t>
    </r>
    <r>
      <rPr>
        <vertAlign val="superscript"/>
        <sz val="14"/>
        <rFont val="Arial"/>
        <family val="2"/>
      </rPr>
      <t>5, 11</t>
    </r>
  </si>
  <si>
    <t>11,59</t>
  </si>
  <si>
    <t>On 12/13/2013, Texas Community Bank, National Association, The Woodlands, Texas, the banking subsidiary of TCB Holding Company, was closed by the Office of the Comptroller of the Currency, which appointed the Federal Deposit Insurance Corporation (FDIC) as receiver.</t>
  </si>
  <si>
    <t>As a result of a reincorporation merger of Community Bankers Trust Corporation, a Delaware corporation (CBTC Delaware) into Community Bankers Trust Corporation, a Virginia corporation (CBTC Virginia), the outstanding preferred stock and warrant issued by CBTC Delaware were exchanged for a like amount of securities issued by CBTC Virginia, pursuant to the terms of an agreement among Treasury, CBTC Delaware and CBTC Virginia entered into on 1/1/14.</t>
  </si>
  <si>
    <t>9,10,18,65,96,99</t>
  </si>
  <si>
    <t>8,97,100</t>
  </si>
  <si>
    <t>On 10/15/13, Treasury entered into a securities purchase agreement with First-Citizens Bank &amp; Trust Company (FCBTC) and 1st Financial Services Corporation (FFSC) pursuant to which Treasury agreed to sell to FCBTC the CPP preferred stock and warrant issued by FFSC, subject to the conditions specified in such agreement. The sale was completed on 12/31/2013.</t>
  </si>
  <si>
    <r>
      <t>Partial Disposition</t>
    </r>
    <r>
      <rPr>
        <vertAlign val="superscript"/>
        <sz val="11"/>
        <rFont val="Arial"/>
        <family val="2"/>
      </rPr>
      <t>40</t>
    </r>
  </si>
  <si>
    <t xml:space="preserve">40. On January 23, 2014, Treasury sold 410,000 shares of Ally common stock in a private offering at $7,375 per share for gross proceeds of $3,023,750,000. </t>
  </si>
  <si>
    <t>VIRGINIA COMMERCE BANCORP, INC.</t>
  </si>
  <si>
    <t>On 1/31/2014, Syringa Bank, Boise, Idaho, the banking subsidiary of Syringa Bancorp, was closed by the Idaho Department of Finance, which appointed the Federal Deposit Insurance Corporation (FDIC) as receiver.</t>
  </si>
  <si>
    <t>CRESCENT FINANCIAL BANCSHARES, INC. (CRESCENT FINANCIAL CORPORATION) / VantageSouth Bancshares, Inc.</t>
  </si>
  <si>
    <t>ECB BANCORP, INC. / CRESCENT FINANCIAL BANCSHARES, INC. / VantageSouth Bancshares, Inc.</t>
  </si>
  <si>
    <t>On 4/1/2014, pursuant to the terms of the merger of Alaska Pacific Bancshares, Inc. with Northrim Bancorp, Inc., Treasury received $2,370,908.26  for the warrants that had been issued to Treasury by Alaska Pacific Bancshares, Inc.</t>
  </si>
  <si>
    <t>ANNAPOLIS BANCORP, INC. / F.N.B. CORPORATION</t>
  </si>
  <si>
    <t>CITIZENS REPUBLIC BANCORP, INC. / FIRSTMERIT CORPORATION</t>
  </si>
  <si>
    <t>COMMUNITY FINANCIAL CORPORATION / CITY HOLDING COMPANY</t>
  </si>
  <si>
    <t>NARA BANCORP, INC. / BBCN BANCORP, INC.</t>
  </si>
  <si>
    <t>NORTHERN STATE BANK / FIRST COMMERCE BANK</t>
  </si>
  <si>
    <t>PACIFIC INTERNATIONAL BANCORP / BBCN BANCORP, INC.</t>
  </si>
  <si>
    <t>WILMINGTON TRUST CORPORATION / M&amp;T BANK CORPORATION</t>
  </si>
  <si>
    <t>YADKIN VALLEY FINANCIAL CORPORATION / YADKIN FINANCIAL CORPORATION</t>
  </si>
  <si>
    <r>
      <t>Partial Disposition</t>
    </r>
    <r>
      <rPr>
        <vertAlign val="superscript"/>
        <sz val="11"/>
        <rFont val="Arial"/>
        <family val="2"/>
      </rPr>
      <t>41</t>
    </r>
  </si>
  <si>
    <t>41. On April 15, 2014, Treasury sold 95,000,000 shares of Ally common stock in an IPO at $25.00 per share for net proceeds of $2,375,000,000.</t>
  </si>
  <si>
    <t>On 4/24/2014, Idaho Bancorp filed for Chapter 11 protection in the U.S. Bankruptcy Court for the District of Idaho.</t>
  </si>
  <si>
    <t>On 4/30/2014, Treasury completed the exchange of its Northern States Financial Corporation preferred stock for common stock, pursuant to an exchange agreement, dated as of 4/29/2014, with Northern States Financial Corporation, and immediately sold the resulting Northern States Financial Corporation common stock, pursuant to securities purchase agreements, each dated as of 4/29/14, with Blue Pine Financial Opportunities Fund II, LP, EJF Sidecar Fund, Series LLC, Endeavour Regional Bank Opportunities Fund L.P., Endeavour Regional Bank Opportunities Fund II L.P., Hot Creek Investors, L.P.,JCSD Partners, LP, and PRB Investors, LP.</t>
  </si>
  <si>
    <r>
      <t>Partial Disposition</t>
    </r>
    <r>
      <rPr>
        <vertAlign val="superscript"/>
        <sz val="11"/>
        <rFont val="Arial"/>
        <family val="2"/>
      </rPr>
      <t>42</t>
    </r>
  </si>
  <si>
    <t>42. On 5/14/2014, the underwriters partially exercised their option to purchase an additional 7,245,670 shares of Ally common stock from Treasury at $25.00 resulting in additional proceeds of $181,141,750.</t>
  </si>
  <si>
    <t>On 5/23/2014 Treasury completed the sale of its CommunityOne Bancorp common stock in an underwritten public offering.</t>
  </si>
  <si>
    <t>On 4/24/2014, Treasury sold all of its preferred stock issued by Bankers’ Bank of the West Bancorp, Inc. (BBW) to private investors for total proceeds of $13.5million, pursuant to securities purchase agreements dated as of April 21, 2014. BBW paid all accrued and unpaid dividends on the preferred stock as of April 24, 2014.</t>
  </si>
  <si>
    <t>On 4/25/2014, Treasury entered into a securities purchase agreement with Provident Community Bankshares, Inc. (PCBS) and Park Sterling Corporation (Park Sterling) pursuant to which Treasury agreed to sell to Park Sterling the CPP preferred stock and warrant issued by PCBS, subject to the conditions specified in such agreement. The sale was completed on 4/30/2014.</t>
  </si>
  <si>
    <t>76,8,14</t>
  </si>
  <si>
    <t>On 6/30/2014, BCB Holding Company, Inc. (the “Institution”) repurchased their preferred and warrant preferred shares from Treasury and funds were wired from the Institution to the Bank of New York Mellon (BNYM) for the benefit of Treasury.  The repurchase was finalized after the close of business on 6/30/14 and the funds were subsequently transferred from BNYM to Treasury on 7/1/2014.</t>
  </si>
  <si>
    <t>On 4/18/2014, Treasury entered into an agreement with Bank of the Carolinas Corporation (“BCAR”) pursuant to which Treasury agreed to sell its CPP preferred stock and warrant back to BCAR at a discount subject to the satisfaction of the conditions specified in the agreement.  The sale was completed on 7/16/2014.</t>
  </si>
  <si>
    <t>On 8/28/2014, Treasury entered into an agreement with Central Bancorp, Inc. and Hanmi Financial Corporation, in connection with a merger, pursuant to which Treasury agreed to sell its Central Bancorp, Inc. CPP preferred stock (including warrant preferred stock) to Hanmi Financial Corporation for (i) $23,625,000, plus (ii) all accrued and unpaid dividends, subject to the satisfaction of the conditions specified in the agreement.  The sale was completed on 8/29/2014.</t>
  </si>
  <si>
    <t>AUTOMOTIVE INDUSTRY FINANCING PROGRAM - ALLY FINANCIAL, INC.</t>
  </si>
  <si>
    <t>1/ The price set forth is the weighted average price for all sales of Ally Financial, Inc.(Ally) common stock made by Treasury over the course of the corresponding period.</t>
  </si>
  <si>
    <t>08/14/14 – 09/12/14</t>
  </si>
  <si>
    <r>
      <t>Partial Disposition</t>
    </r>
    <r>
      <rPr>
        <vertAlign val="superscript"/>
        <sz val="11"/>
        <rFont val="Arial"/>
        <family val="2"/>
      </rPr>
      <t>43</t>
    </r>
  </si>
  <si>
    <t>3/ On August 14, 2014, Treasury gave Goldman Sachs discretionary authority, as its sales agent, to sell subject to certain parameters up to 8,890,000 shares of common stock from time to time during the period ending on November 12, 2014 (or upon completion of the sale).  Completion of the sale under this authority occurred on September 12, 2014.</t>
  </si>
  <si>
    <t>43. On August 14, 2014, Treasury gave Goldman Sachs discretionary authority, as its sales agent, to sell subject to certain parameters up to 8,890,000 shares of common stock from time to time during the period ending on November 12, 2014 (or upon completion of the sale).  Completion of the sale under this authority occurred on September 12, 2014.</t>
  </si>
  <si>
    <t>09/12/14 - 10/16/14</t>
  </si>
  <si>
    <r>
      <t>Partial Disposition</t>
    </r>
    <r>
      <rPr>
        <vertAlign val="superscript"/>
        <sz val="11"/>
        <rFont val="Arial"/>
        <family val="2"/>
      </rPr>
      <t>44</t>
    </r>
    <r>
      <rPr>
        <sz val="11"/>
        <color theme="1"/>
        <rFont val="Calibri"/>
        <family val="2"/>
        <scheme val="minor"/>
      </rPr>
      <t/>
    </r>
  </si>
  <si>
    <t>4/ On September 12, 2014, Treasury gave Goldman Sachs discretionary authority, as its sales agent, to sell subject to certain parameters up to 11,249,044 of common stock from time to time during the period ending on December 11, 2014 (or upon completion of the sale).  Completion of the sale under this authority occurred on October 16, 2014.</t>
  </si>
  <si>
    <t>44. 4/ On September 12, 2014, Treasury gave Goldman Sachs discretionary authority, as its sales agent, to sell subject to certain parameters up to 11,249,044 of common stock from time to time during the period ending on December 11, 2014 (or upon completion of the sale).  Completion of the sale under this authority occurred on October 16, 2014.</t>
  </si>
  <si>
    <t>On 10/17/2014, Treasury completed the exchange of its Regent Bancorp, Inc. preferred stock and warrant-preferred stock for common stock, pursuant to an exchange agreement, dated as of 10/16/2014, with Regent Bancorp, Inc., and immediately sold the resulting Regent Bancorp, Inc. common stock to purchasers pursuant to securities purchase agreements dated as of 10/16/2014.</t>
  </si>
  <si>
    <t>On 5/30/2014, Treasury entered into a securities purchase agreement with Highlands Independent Bancshares, Inc. ("Highlands") and HCBF Holding Company, Inc. ("HCBF") pursuant to which Treasury agreed to sell to HCBF the CPP preferred stock issued by Highlands, subject to the conditions specified in such agreement.  The sale was completed on 10/24/2014.</t>
  </si>
  <si>
    <t xml:space="preserve">Privately-held qualified financial institution; Treasury received a warrant to purchase additional shares of preferred stock (unless the institution is a CDFI), which it exercised immediately.  </t>
  </si>
  <si>
    <t>The subsidiary bank of Rising Sun Bancorp, NBRS Financial, was closed by the Maryland Office of the Commissioner of Financial Regulation, and the FDIC was named Receiver on Friday, 10/17/2014.</t>
  </si>
  <si>
    <t>On 10/30/2014, Treasury entered into an agreement with Columbia Banking System, Inc. (Columbia) pursuant to which Treasury agreed to sell its warrant in Intermountain Community Bancorp to Columbia subject to the satisfaction of the conditions specified in the agreement.  The sale was completed on 10/31/2014.</t>
  </si>
  <si>
    <t>10/ On 10/31/2014, in connection with the merger of Union Settlement Federal Credit Union (Union) with Lower East Side People’s Federal Credit Union (Lower East Side), Treasury exchanged its $295,000 in aggregate principal amount of Union senior subordinated securities for a like amount of additional Lower East Side senior subordinated securities.  Accrued dividends on the Union senior subordinated securities were paid on the date of the exchange.</t>
  </si>
  <si>
    <t>The subsidiary bank of Western Community Bancshares, Inc., Frontier Bank, was closed by the Office of the Comptroller of the Currency, and the FDIC was named Receiver on Friday, 11/7/2014.</t>
  </si>
  <si>
    <t>On 9/8/2014, Treasury gave Credit Suisse Securities (USA) LLC discretionary authority, as its sales agent, to sell subject to certain parameters shares of common stock from time to time during the period ending on 12/7/2014.  Completion of the sale under this authority occurred on December 5, 2014.</t>
  </si>
  <si>
    <t>On 12/10/2014, Treasury sold all of its preferred stock issued by NCAL Bancorp to purchasers for total proceeds of $3.9 million, pursuant to a securities purchase agreement dated as of November 25, 2014.</t>
  </si>
  <si>
    <t>45. On December 24, 2014, Treasury sold 54,926,296 shares of Ally common stock in an underwritten offering at $23.25 per share for net proceeds of $1,277,036,382.</t>
  </si>
  <si>
    <t>34.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</si>
  <si>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r>
      <t>Partial Disposition</t>
    </r>
    <r>
      <rPr>
        <vertAlign val="superscript"/>
        <sz val="11"/>
        <rFont val="Arial"/>
        <family val="2"/>
      </rPr>
      <t>45</t>
    </r>
    <r>
      <rPr>
        <sz val="11"/>
        <color theme="1"/>
        <rFont val="Calibri"/>
        <family val="2"/>
        <scheme val="minor"/>
      </rPr>
      <t/>
    </r>
  </si>
  <si>
    <t>11/ On 12/23/2014, in connection with the merger of Butte Federal Credit Union (Butte) with Self-Help Credit Union (SHFCU), Treasury exchanged its 1,000,000 in senior subordinated securities for a like amount of SHFCU senior subordinated securities.  Accrued and unpaid interest were paid on the date of the exchange.</t>
  </si>
  <si>
    <t>For Period Ending December 31, 2014</t>
  </si>
  <si>
    <t>6, 11</t>
  </si>
  <si>
    <t>As a result of the merger of Farmers &amp; Merchants Bancshares, Inc. into Allegiance Bancshares, Inc., the outstanding preferred stock and warrant preferred stock issued by Farmers &amp; Merchants Bancshares, Inc. was exchanged for a like amount of securities issued by Allegiance Bancshares, Inc., pursuant to the terms of an agreement among Treasury, Farmers &amp; Merchants Bancshares, Inc. and Allegiance Bancshares, Inc., entered into on 1/1/2015.</t>
  </si>
  <si>
    <t xml:space="preserve">This copy of the Transactions Report is subject to the terms and conditions of download as stated at http://www.treasury.gov/initiatives/financial-stability/reports/Pages/default.aspx.  </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</si>
</sst>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_);_(&quot;$&quot;* \(#,##0\);_(&quot;$&quot;* &quot;0&quot;??_);_(@_)"/>
    <numFmt numFmtId="167" formatCode="0.0%"/>
    <numFmt numFmtId="168" formatCode="&quot;$&quot;#,##0.0000"/>
    <numFmt numFmtId="169" formatCode="_(* #,##0_);_(* \(#,##0\);_(* &quot;-&quot;??_);_(@_)"/>
    <numFmt numFmtId="170" formatCode="&quot;$&quot;#,##0.00"/>
    <numFmt numFmtId="171" formatCode="[$-409]d\-mmm\-yy;@"/>
    <numFmt numFmtId="172" formatCode="&quot;$&quot;#,##0.000_);\(&quot;$&quot;#,##0.000\)"/>
    <numFmt numFmtId="173" formatCode="&quot;$&quot;#,##0.0000000"/>
  </numFmts>
  <fonts count="14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b/>
      <vertAlign val="superscript"/>
      <sz val="11"/>
      <color indexed="8"/>
      <name val="Arial"/>
      <family val="2"/>
    </font>
    <font>
      <sz val="11"/>
      <color indexed="8"/>
      <name val="Arial"/>
      <family val="2"/>
    </font>
    <font>
      <vertAlign val="superscript"/>
      <sz val="11"/>
      <color indexed="8"/>
      <name val="Arial"/>
      <family val="2"/>
    </font>
    <font>
      <vertAlign val="superscript"/>
      <sz val="11"/>
      <name val="Arial"/>
      <family val="2"/>
    </font>
    <font>
      <i/>
      <sz val="11"/>
      <color indexed="8"/>
      <name val="Arial"/>
      <family val="2"/>
    </font>
    <font>
      <b/>
      <vertAlign val="superscript"/>
      <sz val="11"/>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i/>
      <sz val="11"/>
      <name val="Arial"/>
      <family val="2"/>
    </font>
    <font>
      <sz val="11"/>
      <color rgb="FF000000"/>
      <name val="Arial"/>
      <family val="2"/>
    </font>
    <font>
      <b/>
      <sz val="12"/>
      <name val="Arial"/>
      <family val="2"/>
    </font>
    <font>
      <b/>
      <vertAlign val="superscript"/>
      <sz val="14"/>
      <name val="Arial"/>
      <family val="2"/>
    </font>
    <font>
      <vertAlign val="superscript"/>
      <sz val="14"/>
      <name val="Arial"/>
      <family val="2"/>
    </font>
    <font>
      <b/>
      <i/>
      <sz val="11"/>
      <name val="Arial"/>
      <family val="2"/>
    </font>
    <font>
      <b/>
      <i/>
      <vertAlign val="superscript"/>
      <sz val="11"/>
      <name val="Arial"/>
      <family val="2"/>
    </font>
    <font>
      <sz val="9"/>
      <color indexed="8"/>
      <name val="Arial"/>
      <family val="2"/>
    </font>
    <font>
      <b/>
      <vertAlign val="superscript"/>
      <sz val="12"/>
      <color indexed="8"/>
      <name val="Arial"/>
      <family val="2"/>
    </font>
    <font>
      <sz val="10"/>
      <name val="Arial"/>
      <family val="2"/>
    </font>
    <font>
      <sz val="10"/>
      <name val="Arial"/>
      <family val="2"/>
    </font>
    <font>
      <sz val="10"/>
      <name val="Arial"/>
      <family val="2"/>
    </font>
    <font>
      <sz val="11"/>
      <color theme="1"/>
      <name val="Arial"/>
      <family val="2"/>
    </font>
    <font>
      <vertAlign val="superscript"/>
      <sz val="12"/>
      <name val="Arial"/>
      <family val="2"/>
    </font>
    <font>
      <sz val="10"/>
      <name val="System"/>
      <family val="2"/>
    </font>
    <font>
      <b/>
      <u/>
      <sz val="12"/>
      <color theme="1"/>
      <name val="Arial"/>
      <family val="2"/>
    </font>
    <font>
      <b/>
      <sz val="11"/>
      <color theme="1"/>
      <name val="Arial"/>
      <family val="2"/>
    </font>
    <font>
      <sz val="14"/>
      <color indexed="8"/>
      <name val="Arial"/>
      <family val="2"/>
    </font>
    <font>
      <b/>
      <sz val="14"/>
      <color rgb="FF333333"/>
      <name val="Calibri"/>
      <family val="2"/>
    </font>
    <font>
      <b/>
      <vertAlign val="superscript"/>
      <sz val="14"/>
      <color rgb="FF333333"/>
      <name val="Calibri"/>
      <family val="2"/>
    </font>
    <font>
      <sz val="10"/>
      <name val="MS Sans Serif"/>
      <family val="2"/>
    </font>
    <font>
      <b/>
      <sz val="14"/>
      <color indexed="8"/>
      <name val="Arial"/>
      <family val="2"/>
    </font>
    <font>
      <sz val="10"/>
      <name val="MS Sans Serif"/>
      <family val="2"/>
    </font>
    <font>
      <b/>
      <sz val="10"/>
      <color rgb="FF000000"/>
      <name val="Arial"/>
      <family val="2"/>
    </font>
    <font>
      <sz val="10"/>
      <color rgb="FF000000"/>
      <name val="Arial"/>
      <family val="2"/>
    </font>
    <font>
      <sz val="11"/>
      <name val="Calibri"/>
      <family val="2"/>
      <scheme val="minor"/>
    </font>
    <font>
      <sz val="11"/>
      <color theme="1"/>
      <name val="Ariel"/>
    </font>
    <font>
      <b/>
      <sz val="11"/>
      <color theme="1"/>
      <name val="Ariel"/>
    </font>
    <font>
      <u/>
      <sz val="10"/>
      <color theme="10"/>
      <name val="Arial"/>
      <family val="2"/>
    </font>
  </fonts>
  <fills count="5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CCCCFF"/>
        <bgColor indexed="64"/>
      </patternFill>
    </fill>
    <fill>
      <patternFill patternType="solid">
        <fgColor rgb="FFFFFF00"/>
        <bgColor indexed="64"/>
      </patternFill>
    </fill>
  </fills>
  <borders count="13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bottom style="thin">
        <color auto="1"/>
      </bottom>
      <diagonal/>
    </border>
    <border>
      <left style="medium">
        <color auto="1"/>
      </left>
      <right/>
      <top/>
      <bottom style="thin">
        <color auto="1"/>
      </bottom>
      <diagonal/>
    </border>
    <border>
      <left style="thin">
        <color auto="1"/>
      </left>
      <right style="medium">
        <color auto="1"/>
      </right>
      <top/>
      <bottom style="thin">
        <color auto="1"/>
      </bottom>
      <diagonal/>
    </border>
    <border>
      <left style="thin">
        <color auto="1"/>
      </left>
      <right style="medium">
        <color auto="1"/>
      </right>
      <top/>
      <bottom/>
      <diagonal/>
    </border>
    <border>
      <left/>
      <right style="thin">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style="medium">
        <color auto="1"/>
      </right>
      <top style="thin">
        <color auto="1"/>
      </top>
      <bottom style="thin">
        <color auto="1"/>
      </bottom>
      <diagonal/>
    </border>
    <border>
      <left style="medium">
        <color auto="1"/>
      </left>
      <right/>
      <top/>
      <bottom/>
      <diagonal/>
    </border>
    <border>
      <left style="medium">
        <color auto="1"/>
      </left>
      <right/>
      <top style="thin">
        <color auto="1"/>
      </top>
      <bottom style="medium">
        <color auto="1"/>
      </bottom>
      <diagonal/>
    </border>
    <border>
      <left/>
      <right style="medium">
        <color auto="1"/>
      </right>
      <top/>
      <bottom/>
      <diagonal/>
    </border>
    <border>
      <left/>
      <right style="medium">
        <color auto="1"/>
      </right>
      <top style="thin">
        <color auto="1"/>
      </top>
      <bottom style="medium">
        <color auto="1"/>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top style="thin">
        <color auto="1"/>
      </top>
      <bottom style="medium">
        <color auto="1"/>
      </bottom>
      <diagonal/>
    </border>
    <border>
      <left/>
      <right style="thin">
        <color auto="1"/>
      </right>
      <top style="thin">
        <color auto="1"/>
      </top>
      <bottom/>
      <diagonal/>
    </border>
    <border>
      <left style="thin">
        <color auto="1"/>
      </left>
      <right style="medium">
        <color auto="1"/>
      </right>
      <top style="thin">
        <color auto="1"/>
      </top>
      <bottom/>
      <diagonal/>
    </border>
    <border>
      <left style="medium">
        <color auto="1"/>
      </left>
      <right/>
      <top style="thin">
        <color auto="1"/>
      </top>
      <bottom/>
      <diagonal/>
    </border>
    <border>
      <left/>
      <right style="medium">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right/>
      <top style="thin">
        <color auto="1"/>
      </top>
      <bottom style="thin">
        <color auto="1"/>
      </bottom>
      <diagonal/>
    </border>
    <border>
      <left style="thin">
        <color auto="1"/>
      </left>
      <right/>
      <top/>
      <bottom/>
      <diagonal/>
    </border>
    <border>
      <left style="thin">
        <color auto="1"/>
      </left>
      <right style="thin">
        <color auto="1"/>
      </right>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style="thin">
        <color auto="1"/>
      </top>
      <bottom/>
      <diagonal/>
    </border>
    <border>
      <left/>
      <right/>
      <top style="thin">
        <color auto="1"/>
      </top>
      <bottom/>
      <diagonal/>
    </border>
    <border>
      <left style="medium">
        <color auto="1"/>
      </left>
      <right style="thin">
        <color auto="1"/>
      </right>
      <top/>
      <bottom/>
      <diagonal/>
    </border>
    <border>
      <left style="thin">
        <color auto="1"/>
      </left>
      <right/>
      <top style="medium">
        <color auto="1"/>
      </top>
      <bottom/>
      <diagonal/>
    </border>
    <border>
      <left style="thin">
        <color auto="1"/>
      </left>
      <right style="thin">
        <color auto="1"/>
      </right>
      <top/>
      <bottom style="thin">
        <color auto="1"/>
      </bottom>
      <diagonal/>
    </border>
    <border>
      <left style="thin">
        <color auto="1"/>
      </left>
      <right style="medium">
        <color auto="1"/>
      </right>
      <top style="thin">
        <color auto="1"/>
      </top>
      <bottom style="medium">
        <color auto="1"/>
      </bottom>
      <diagonal/>
    </border>
    <border>
      <left/>
      <right style="thin">
        <color auto="1"/>
      </right>
      <top style="thin">
        <color auto="1"/>
      </top>
      <bottom style="medium">
        <color auto="1"/>
      </bottom>
      <diagonal/>
    </border>
    <border>
      <left/>
      <right/>
      <top style="thin">
        <color auto="1"/>
      </top>
      <bottom style="medium">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top/>
      <bottom style="thin">
        <color auto="1"/>
      </bottom>
      <diagonal/>
    </border>
    <border>
      <left style="thin">
        <color auto="1"/>
      </left>
      <right/>
      <top/>
      <bottom style="medium">
        <color auto="1"/>
      </bottom>
      <diagonal/>
    </border>
    <border>
      <left style="medium">
        <color auto="1"/>
      </left>
      <right/>
      <top style="medium">
        <color auto="1"/>
      </top>
      <bottom/>
      <diagonal/>
    </border>
    <border>
      <left/>
      <right/>
      <top style="medium">
        <color auto="1"/>
      </top>
      <bottom/>
      <diagonal/>
    </border>
    <border>
      <left/>
      <right style="thin">
        <color auto="1"/>
      </right>
      <top style="medium">
        <color auto="1"/>
      </top>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right style="medium">
        <color auto="1"/>
      </right>
      <top style="medium">
        <color auto="1"/>
      </top>
      <bottom/>
      <diagonal/>
    </border>
    <border>
      <left/>
      <right style="medium">
        <color auto="1"/>
      </right>
      <top/>
      <bottom style="medium">
        <color auto="1"/>
      </bottom>
      <diagonal/>
    </border>
    <border>
      <left/>
      <right style="medium">
        <color auto="1"/>
      </right>
      <top/>
      <bottom style="thin">
        <color auto="1"/>
      </bottom>
      <diagonal/>
    </border>
    <border>
      <left/>
      <right style="thin">
        <color auto="1"/>
      </right>
      <top/>
      <bottom style="medium">
        <color auto="1"/>
      </bottom>
      <diagonal/>
    </border>
    <border>
      <left style="medium">
        <color auto="1"/>
      </left>
      <right/>
      <top/>
      <bottom style="medium">
        <color auto="1"/>
      </bottom>
      <diagonal/>
    </border>
    <border>
      <left/>
      <right style="thin">
        <color auto="1"/>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right/>
      <top/>
      <bottom style="double">
        <color auto="1"/>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right/>
      <top style="double">
        <color auto="1"/>
      </top>
      <bottom style="double">
        <color auto="1"/>
      </bottom>
      <diagonal/>
    </border>
    <border>
      <left style="medium">
        <color auto="1"/>
      </left>
      <right style="medium">
        <color auto="1"/>
      </right>
      <top style="medium">
        <color auto="1"/>
      </top>
      <bottom/>
      <diagonal/>
    </border>
    <border>
      <left style="medium">
        <color auto="1"/>
      </left>
      <right style="thin">
        <color auto="1"/>
      </right>
      <top style="thick">
        <color theme="9"/>
      </top>
      <bottom style="thick">
        <color theme="6" tint="-0.24994659260841701"/>
      </bottom>
      <diagonal/>
    </border>
    <border>
      <left style="thin">
        <color auto="1"/>
      </left>
      <right/>
      <top style="thick">
        <color theme="9"/>
      </top>
      <bottom style="thick">
        <color theme="6" tint="-0.24994659260841701"/>
      </bottom>
      <diagonal/>
    </border>
    <border>
      <left/>
      <right/>
      <top style="thick">
        <color theme="9"/>
      </top>
      <bottom style="thick">
        <color theme="6" tint="-0.24994659260841701"/>
      </bottom>
      <diagonal/>
    </border>
    <border>
      <left/>
      <right style="thick">
        <color theme="6" tint="-0.24994659260841701"/>
      </right>
      <top style="thick">
        <color theme="6" tint="-0.24994659260841701"/>
      </top>
      <bottom style="thin">
        <color auto="1"/>
      </bottom>
      <diagonal/>
    </border>
    <border>
      <left/>
      <right/>
      <top/>
      <bottom style="thick">
        <color theme="6" tint="-0.24994659260841701"/>
      </bottom>
      <diagonal/>
    </border>
    <border>
      <left/>
      <right style="thin">
        <color auto="1"/>
      </right>
      <top/>
      <bottom style="thick">
        <color theme="6" tint="-0.24994659260841701"/>
      </bottom>
      <diagonal/>
    </border>
    <border>
      <left style="thin">
        <color auto="1"/>
      </left>
      <right style="thin">
        <color auto="1"/>
      </right>
      <top/>
      <bottom style="thick">
        <color theme="6" tint="-0.24994659260841701"/>
      </bottom>
      <diagonal/>
    </border>
    <border>
      <left style="thin">
        <color auto="1"/>
      </left>
      <right style="medium">
        <color auto="1"/>
      </right>
      <top/>
      <bottom style="thick">
        <color theme="6" tint="-0.24994659260841701"/>
      </bottom>
      <diagonal/>
    </border>
    <border>
      <left style="medium">
        <color auto="1"/>
      </left>
      <right style="thin">
        <color auto="1"/>
      </right>
      <top style="thin">
        <color auto="1"/>
      </top>
      <bottom style="thick">
        <color theme="6" tint="-0.24994659260841701"/>
      </bottom>
      <diagonal/>
    </border>
    <border>
      <left style="thin">
        <color auto="1"/>
      </left>
      <right style="thin">
        <color auto="1"/>
      </right>
      <top style="thin">
        <color auto="1"/>
      </top>
      <bottom style="thick">
        <color theme="6" tint="-0.24994659260841701"/>
      </bottom>
      <diagonal/>
    </border>
    <border>
      <left style="thin">
        <color auto="1"/>
      </left>
      <right/>
      <top style="thin">
        <color auto="1"/>
      </top>
      <bottom style="thick">
        <color theme="6" tint="-0.24994659260841701"/>
      </bottom>
      <diagonal/>
    </border>
    <border>
      <left style="medium">
        <color auto="1"/>
      </left>
      <right/>
      <top/>
      <bottom style="thick">
        <color theme="6" tint="-0.24994659260841701"/>
      </bottom>
      <diagonal/>
    </border>
    <border>
      <left/>
      <right style="thick">
        <color theme="6" tint="-0.24994659260841701"/>
      </right>
      <top style="thin">
        <color auto="1"/>
      </top>
      <bottom style="thick">
        <color theme="6" tint="-0.24994659260841701"/>
      </bottom>
      <diagonal/>
    </border>
    <border>
      <left/>
      <right style="thick">
        <color theme="6" tint="-0.24994659260841701"/>
      </right>
      <top style="thin">
        <color auto="1"/>
      </top>
      <bottom style="thin">
        <color auto="1"/>
      </bottom>
      <diagonal/>
    </border>
    <border>
      <left style="medium">
        <color auto="1"/>
      </left>
      <right style="thin">
        <color auto="1"/>
      </right>
      <top/>
      <bottom style="thick">
        <color theme="9"/>
      </bottom>
      <diagonal/>
    </border>
    <border>
      <left style="thin">
        <color auto="1"/>
      </left>
      <right/>
      <top/>
      <bottom style="thick">
        <color theme="9"/>
      </bottom>
      <diagonal/>
    </border>
    <border>
      <left/>
      <right style="thick">
        <color theme="9"/>
      </right>
      <top/>
      <bottom style="thick">
        <color theme="9"/>
      </bottom>
      <diagonal/>
    </border>
    <border>
      <left style="thick">
        <color theme="9"/>
      </left>
      <right/>
      <top/>
      <bottom style="thin">
        <color auto="1"/>
      </bottom>
      <diagonal/>
    </border>
    <border>
      <left/>
      <right style="thick">
        <color theme="9"/>
      </right>
      <top style="thin">
        <color auto="1"/>
      </top>
      <bottom style="medium">
        <color auto="1"/>
      </bottom>
      <diagonal/>
    </border>
    <border>
      <left style="medium">
        <color auto="1"/>
      </left>
      <right style="medium">
        <color auto="1"/>
      </right>
      <top/>
      <bottom style="medium">
        <color auto="1"/>
      </bottom>
      <diagonal/>
    </border>
    <border>
      <left style="thick">
        <color theme="9"/>
      </left>
      <right/>
      <top style="thick">
        <color theme="9"/>
      </top>
      <bottom style="medium">
        <color auto="1"/>
      </bottom>
      <diagonal/>
    </border>
    <border>
      <left/>
      <right/>
      <top style="thick">
        <color theme="9"/>
      </top>
      <bottom style="medium">
        <color auto="1"/>
      </bottom>
      <diagonal/>
    </border>
    <border>
      <left style="thin">
        <color auto="1"/>
      </left>
      <right style="thin">
        <color auto="1"/>
      </right>
      <top style="thick">
        <color theme="9"/>
      </top>
      <bottom style="medium">
        <color auto="1"/>
      </bottom>
      <diagonal/>
    </border>
    <border>
      <left style="thin">
        <color auto="1"/>
      </left>
      <right style="medium">
        <color auto="1"/>
      </right>
      <top style="thick">
        <color theme="9"/>
      </top>
      <bottom style="medium">
        <color auto="1"/>
      </bottom>
      <diagonal/>
    </border>
    <border>
      <left/>
      <right style="thin">
        <color auto="1"/>
      </right>
      <top/>
      <bottom style="thick">
        <color theme="9"/>
      </bottom>
      <diagonal/>
    </border>
    <border>
      <left style="thin">
        <color auto="1"/>
      </left>
      <right style="thin">
        <color auto="1"/>
      </right>
      <top/>
      <bottom style="thick">
        <color theme="9"/>
      </bottom>
      <diagonal/>
    </border>
    <border>
      <left style="thin">
        <color auto="1"/>
      </left>
      <right style="medium">
        <color auto="1"/>
      </right>
      <top/>
      <bottom style="thick">
        <color theme="9"/>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ck">
        <color theme="9"/>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s>
  <cellStyleXfs count="20263">
    <xf numFmtId="0" fontId="0" fillId="0" borderId="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56" fillId="2" borderId="0" applyNumberFormat="0" applyBorder="0" applyAlignment="0" applyProtection="0"/>
    <xf numFmtId="0" fontId="51" fillId="2" borderId="0" applyNumberFormat="0" applyBorder="0" applyAlignment="0" applyProtection="0"/>
    <xf numFmtId="0" fontId="51" fillId="2" borderId="0" applyNumberFormat="0" applyBorder="0" applyAlignment="0" applyProtection="0"/>
    <xf numFmtId="0" fontId="51" fillId="2" borderId="0" applyNumberFormat="0" applyBorder="0" applyAlignment="0" applyProtection="0"/>
    <xf numFmtId="0" fontId="51" fillId="2" borderId="0" applyNumberFormat="0" applyBorder="0" applyAlignment="0" applyProtection="0"/>
    <xf numFmtId="0" fontId="51" fillId="2" borderId="0" applyNumberFormat="0" applyBorder="0" applyAlignment="0" applyProtection="0"/>
    <xf numFmtId="0" fontId="51" fillId="2" borderId="0" applyNumberFormat="0" applyBorder="0" applyAlignment="0" applyProtection="0"/>
    <xf numFmtId="0" fontId="51" fillId="2" borderId="0" applyNumberFormat="0" applyBorder="0" applyAlignment="0" applyProtection="0"/>
    <xf numFmtId="0" fontId="51" fillId="2" borderId="0" applyNumberFormat="0" applyBorder="0" applyAlignment="0" applyProtection="0"/>
    <xf numFmtId="0" fontId="51" fillId="2" borderId="0" applyNumberFormat="0" applyBorder="0" applyAlignment="0" applyProtection="0"/>
    <xf numFmtId="0" fontId="51" fillId="2"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56" fillId="2"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56" fillId="2"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56" fillId="2"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56" fillId="2"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56" fillId="2"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56" fillId="2"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56" fillId="2"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56" fillId="2"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56" fillId="2"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56" fillId="2" borderId="0" applyNumberFormat="0" applyBorder="0" applyAlignment="0" applyProtection="0"/>
    <xf numFmtId="0" fontId="95" fillId="24" borderId="0" applyNumberFormat="0" applyBorder="0" applyAlignment="0" applyProtection="0"/>
    <xf numFmtId="0" fontId="56" fillId="2"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56" fillId="2"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56" fillId="2"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56" fillId="2"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56" fillId="2"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56" fillId="2"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56" fillId="2"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56" fillId="2"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56" fillId="2"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56" fillId="2"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56" fillId="2"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56" fillId="2" borderId="0" applyNumberFormat="0" applyBorder="0" applyAlignment="0" applyProtection="0"/>
    <xf numFmtId="0" fontId="95" fillId="24" borderId="0" applyNumberFormat="0" applyBorder="0" applyAlignment="0" applyProtection="0"/>
    <xf numFmtId="0" fontId="56" fillId="2"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56" fillId="2"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56" fillId="2"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56" fillId="2"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56" fillId="2" borderId="0" applyNumberFormat="0" applyBorder="0" applyAlignment="0" applyProtection="0"/>
    <xf numFmtId="0" fontId="95" fillId="24" borderId="0" applyNumberFormat="0" applyBorder="0" applyAlignment="0" applyProtection="0"/>
    <xf numFmtId="0" fontId="56" fillId="2"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56" fillId="2" borderId="0" applyNumberFormat="0" applyBorder="0" applyAlignment="0" applyProtection="0"/>
    <xf numFmtId="0" fontId="95" fillId="24" borderId="0" applyNumberFormat="0" applyBorder="0" applyAlignment="0" applyProtection="0"/>
    <xf numFmtId="0" fontId="56" fillId="2"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56" fillId="2" borderId="0" applyNumberFormat="0" applyBorder="0" applyAlignment="0" applyProtection="0"/>
    <xf numFmtId="0" fontId="95" fillId="24" borderId="0" applyNumberFormat="0" applyBorder="0" applyAlignment="0" applyProtection="0"/>
    <xf numFmtId="0" fontId="56" fillId="2"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56" fillId="2" borderId="0" applyNumberFormat="0" applyBorder="0" applyAlignment="0" applyProtection="0"/>
    <xf numFmtId="0" fontId="95" fillId="24" borderId="0" applyNumberFormat="0" applyBorder="0" applyAlignment="0" applyProtection="0"/>
    <xf numFmtId="0" fontId="56" fillId="2"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56" fillId="2" borderId="0" applyNumberFormat="0" applyBorder="0" applyAlignment="0" applyProtection="0"/>
    <xf numFmtId="0" fontId="95" fillId="24" borderId="0" applyNumberFormat="0" applyBorder="0" applyAlignment="0" applyProtection="0"/>
    <xf numFmtId="0" fontId="56" fillId="2"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53" fillId="2" borderId="0" applyNumberFormat="0" applyBorder="0" applyAlignment="0" applyProtection="0"/>
    <xf numFmtId="0" fontId="53" fillId="2" borderId="0" applyNumberFormat="0" applyBorder="0" applyAlignment="0" applyProtection="0"/>
    <xf numFmtId="0" fontId="53" fillId="2"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56" fillId="2" borderId="0" applyNumberFormat="0" applyBorder="0" applyAlignment="0" applyProtection="0"/>
    <xf numFmtId="0" fontId="95" fillId="24" borderId="0" applyNumberFormat="0" applyBorder="0" applyAlignment="0" applyProtection="0"/>
    <xf numFmtId="0" fontId="56" fillId="2"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4"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56"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56" fillId="3"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56" fillId="3"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56" fillId="3"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56" fillId="3"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56" fillId="3"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56" fillId="3"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56" fillId="3"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56" fillId="3"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56" fillId="3"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56" fillId="3" borderId="0" applyNumberFormat="0" applyBorder="0" applyAlignment="0" applyProtection="0"/>
    <xf numFmtId="0" fontId="95" fillId="25" borderId="0" applyNumberFormat="0" applyBorder="0" applyAlignment="0" applyProtection="0"/>
    <xf numFmtId="0" fontId="56" fillId="3"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56" fillId="3"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56" fillId="3"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56" fillId="3"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56" fillId="3"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56" fillId="3"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56" fillId="3"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56" fillId="3"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56" fillId="3"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56" fillId="3"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56" fillId="3"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56" fillId="3" borderId="0" applyNumberFormat="0" applyBorder="0" applyAlignment="0" applyProtection="0"/>
    <xf numFmtId="0" fontId="95" fillId="25" borderId="0" applyNumberFormat="0" applyBorder="0" applyAlignment="0" applyProtection="0"/>
    <xf numFmtId="0" fontId="56" fillId="3"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56" fillId="3"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56" fillId="3"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56" fillId="3"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56" fillId="3" borderId="0" applyNumberFormat="0" applyBorder="0" applyAlignment="0" applyProtection="0"/>
    <xf numFmtId="0" fontId="95" fillId="25" borderId="0" applyNumberFormat="0" applyBorder="0" applyAlignment="0" applyProtection="0"/>
    <xf numFmtId="0" fontId="56" fillId="3"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56" fillId="3" borderId="0" applyNumberFormat="0" applyBorder="0" applyAlignment="0" applyProtection="0"/>
    <xf numFmtId="0" fontId="95" fillId="25" borderId="0" applyNumberFormat="0" applyBorder="0" applyAlignment="0" applyProtection="0"/>
    <xf numFmtId="0" fontId="56" fillId="3"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56" fillId="3" borderId="0" applyNumberFormat="0" applyBorder="0" applyAlignment="0" applyProtection="0"/>
    <xf numFmtId="0" fontId="95" fillId="25" borderId="0" applyNumberFormat="0" applyBorder="0" applyAlignment="0" applyProtection="0"/>
    <xf numFmtId="0" fontId="56" fillId="3"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56" fillId="3" borderId="0" applyNumberFormat="0" applyBorder="0" applyAlignment="0" applyProtection="0"/>
    <xf numFmtId="0" fontId="95" fillId="25" borderId="0" applyNumberFormat="0" applyBorder="0" applyAlignment="0" applyProtection="0"/>
    <xf numFmtId="0" fontId="56" fillId="3"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56" fillId="3" borderId="0" applyNumberFormat="0" applyBorder="0" applyAlignment="0" applyProtection="0"/>
    <xf numFmtId="0" fontId="95" fillId="25" borderId="0" applyNumberFormat="0" applyBorder="0" applyAlignment="0" applyProtection="0"/>
    <xf numFmtId="0" fontId="56" fillId="3"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53" fillId="3" borderId="0" applyNumberFormat="0" applyBorder="0" applyAlignment="0" applyProtection="0"/>
    <xf numFmtId="0" fontId="53" fillId="3" borderId="0" applyNumberFormat="0" applyBorder="0" applyAlignment="0" applyProtection="0"/>
    <xf numFmtId="0" fontId="53" fillId="3"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56" fillId="3" borderId="0" applyNumberFormat="0" applyBorder="0" applyAlignment="0" applyProtection="0"/>
    <xf numFmtId="0" fontId="95" fillId="25" borderId="0" applyNumberFormat="0" applyBorder="0" applyAlignment="0" applyProtection="0"/>
    <xf numFmtId="0" fontId="56" fillId="3"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56"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56" fillId="4"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56" fillId="4"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56" fillId="4"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56" fillId="4"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56" fillId="4"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56" fillId="4"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56" fillId="4"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56" fillId="4"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56" fillId="4"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56" fillId="4" borderId="0" applyNumberFormat="0" applyBorder="0" applyAlignment="0" applyProtection="0"/>
    <xf numFmtId="0" fontId="95" fillId="26" borderId="0" applyNumberFormat="0" applyBorder="0" applyAlignment="0" applyProtection="0"/>
    <xf numFmtId="0" fontId="56" fillId="4"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56" fillId="4"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56" fillId="4"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56" fillId="4"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56" fillId="4"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56" fillId="4"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56" fillId="4"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56" fillId="4"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56" fillId="4"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56" fillId="4"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56" fillId="4"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56" fillId="4" borderId="0" applyNumberFormat="0" applyBorder="0" applyAlignment="0" applyProtection="0"/>
    <xf numFmtId="0" fontId="95" fillId="26" borderId="0" applyNumberFormat="0" applyBorder="0" applyAlignment="0" applyProtection="0"/>
    <xf numFmtId="0" fontId="56" fillId="4"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56" fillId="4"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56" fillId="4"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56" fillId="4"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56" fillId="4" borderId="0" applyNumberFormat="0" applyBorder="0" applyAlignment="0" applyProtection="0"/>
    <xf numFmtId="0" fontId="95" fillId="26" borderId="0" applyNumberFormat="0" applyBorder="0" applyAlignment="0" applyProtection="0"/>
    <xf numFmtId="0" fontId="56" fillId="4"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56" fillId="4" borderId="0" applyNumberFormat="0" applyBorder="0" applyAlignment="0" applyProtection="0"/>
    <xf numFmtId="0" fontId="95" fillId="26" borderId="0" applyNumberFormat="0" applyBorder="0" applyAlignment="0" applyProtection="0"/>
    <xf numFmtId="0" fontId="56" fillId="4"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56" fillId="4" borderId="0" applyNumberFormat="0" applyBorder="0" applyAlignment="0" applyProtection="0"/>
    <xf numFmtId="0" fontId="95" fillId="26" borderId="0" applyNumberFormat="0" applyBorder="0" applyAlignment="0" applyProtection="0"/>
    <xf numFmtId="0" fontId="56" fillId="4"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56" fillId="4" borderId="0" applyNumberFormat="0" applyBorder="0" applyAlignment="0" applyProtection="0"/>
    <xf numFmtId="0" fontId="95" fillId="26" borderId="0" applyNumberFormat="0" applyBorder="0" applyAlignment="0" applyProtection="0"/>
    <xf numFmtId="0" fontId="56" fillId="4"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56" fillId="4" borderId="0" applyNumberFormat="0" applyBorder="0" applyAlignment="0" applyProtection="0"/>
    <xf numFmtId="0" fontId="95" fillId="26" borderId="0" applyNumberFormat="0" applyBorder="0" applyAlignment="0" applyProtection="0"/>
    <xf numFmtId="0" fontId="56" fillId="4"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56" fillId="4" borderId="0" applyNumberFormat="0" applyBorder="0" applyAlignment="0" applyProtection="0"/>
    <xf numFmtId="0" fontId="95" fillId="26" borderId="0" applyNumberFormat="0" applyBorder="0" applyAlignment="0" applyProtection="0"/>
    <xf numFmtId="0" fontId="56" fillId="4"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56"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56" fillId="5"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56" fillId="5"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56" fillId="5"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56" fillId="5"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56" fillId="5"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56" fillId="5"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56" fillId="5"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56" fillId="5"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56" fillId="5"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56" fillId="5" borderId="0" applyNumberFormat="0" applyBorder="0" applyAlignment="0" applyProtection="0"/>
    <xf numFmtId="0" fontId="95" fillId="27" borderId="0" applyNumberFormat="0" applyBorder="0" applyAlignment="0" applyProtection="0"/>
    <xf numFmtId="0" fontId="56" fillId="5"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56" fillId="5"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56" fillId="5"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56" fillId="5"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56" fillId="5"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56" fillId="5"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56" fillId="5"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56" fillId="5"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56" fillId="5"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56" fillId="5"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56" fillId="5"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56" fillId="5" borderId="0" applyNumberFormat="0" applyBorder="0" applyAlignment="0" applyProtection="0"/>
    <xf numFmtId="0" fontId="95" fillId="27" borderId="0" applyNumberFormat="0" applyBorder="0" applyAlignment="0" applyProtection="0"/>
    <xf numFmtId="0" fontId="56" fillId="5"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56" fillId="5"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56" fillId="5"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56" fillId="5"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56" fillId="5" borderId="0" applyNumberFormat="0" applyBorder="0" applyAlignment="0" applyProtection="0"/>
    <xf numFmtId="0" fontId="95" fillId="27" borderId="0" applyNumberFormat="0" applyBorder="0" applyAlignment="0" applyProtection="0"/>
    <xf numFmtId="0" fontId="56" fillId="5"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56" fillId="5" borderId="0" applyNumberFormat="0" applyBorder="0" applyAlignment="0" applyProtection="0"/>
    <xf numFmtId="0" fontId="95" fillId="27" borderId="0" applyNumberFormat="0" applyBorder="0" applyAlignment="0" applyProtection="0"/>
    <xf numFmtId="0" fontId="56" fillId="5"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56" fillId="5" borderId="0" applyNumberFormat="0" applyBorder="0" applyAlignment="0" applyProtection="0"/>
    <xf numFmtId="0" fontId="95" fillId="27" borderId="0" applyNumberFormat="0" applyBorder="0" applyAlignment="0" applyProtection="0"/>
    <xf numFmtId="0" fontId="56" fillId="5"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56" fillId="5" borderId="0" applyNumberFormat="0" applyBorder="0" applyAlignment="0" applyProtection="0"/>
    <xf numFmtId="0" fontId="95" fillId="27" borderId="0" applyNumberFormat="0" applyBorder="0" applyAlignment="0" applyProtection="0"/>
    <xf numFmtId="0" fontId="56" fillId="5"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56" fillId="5" borderId="0" applyNumberFormat="0" applyBorder="0" applyAlignment="0" applyProtection="0"/>
    <xf numFmtId="0" fontId="95" fillId="27" borderId="0" applyNumberFormat="0" applyBorder="0" applyAlignment="0" applyProtection="0"/>
    <xf numFmtId="0" fontId="56" fillId="5"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56" fillId="5" borderId="0" applyNumberFormat="0" applyBorder="0" applyAlignment="0" applyProtection="0"/>
    <xf numFmtId="0" fontId="95" fillId="27" borderId="0" applyNumberFormat="0" applyBorder="0" applyAlignment="0" applyProtection="0"/>
    <xf numFmtId="0" fontId="56" fillId="5"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7"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56"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56" fillId="6"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56" fillId="6"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56" fillId="6"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56" fillId="6"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56" fillId="6"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56" fillId="6"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56" fillId="6"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56" fillId="6"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56" fillId="6"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56" fillId="6" borderId="0" applyNumberFormat="0" applyBorder="0" applyAlignment="0" applyProtection="0"/>
    <xf numFmtId="0" fontId="95" fillId="28" borderId="0" applyNumberFormat="0" applyBorder="0" applyAlignment="0" applyProtection="0"/>
    <xf numFmtId="0" fontId="56" fillId="6"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56" fillId="6"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56" fillId="6"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56" fillId="6"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56" fillId="6"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56" fillId="6"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56" fillId="6"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56" fillId="6"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56" fillId="6"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56" fillId="6"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56" fillId="6"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56" fillId="6" borderId="0" applyNumberFormat="0" applyBorder="0" applyAlignment="0" applyProtection="0"/>
    <xf numFmtId="0" fontId="95" fillId="28" borderId="0" applyNumberFormat="0" applyBorder="0" applyAlignment="0" applyProtection="0"/>
    <xf numFmtId="0" fontId="56" fillId="6"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56" fillId="6"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56" fillId="6"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56" fillId="6"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56" fillId="6" borderId="0" applyNumberFormat="0" applyBorder="0" applyAlignment="0" applyProtection="0"/>
    <xf numFmtId="0" fontId="95" fillId="28" borderId="0" applyNumberFormat="0" applyBorder="0" applyAlignment="0" applyProtection="0"/>
    <xf numFmtId="0" fontId="56" fillId="6"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56" fillId="6" borderId="0" applyNumberFormat="0" applyBorder="0" applyAlignment="0" applyProtection="0"/>
    <xf numFmtId="0" fontId="95" fillId="28" borderId="0" applyNumberFormat="0" applyBorder="0" applyAlignment="0" applyProtection="0"/>
    <xf numFmtId="0" fontId="56" fillId="6"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56" fillId="6" borderId="0" applyNumberFormat="0" applyBorder="0" applyAlignment="0" applyProtection="0"/>
    <xf numFmtId="0" fontId="95" fillId="28" borderId="0" applyNumberFormat="0" applyBorder="0" applyAlignment="0" applyProtection="0"/>
    <xf numFmtId="0" fontId="56" fillId="6"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56" fillId="6" borderId="0" applyNumberFormat="0" applyBorder="0" applyAlignment="0" applyProtection="0"/>
    <xf numFmtId="0" fontId="95" fillId="28" borderId="0" applyNumberFormat="0" applyBorder="0" applyAlignment="0" applyProtection="0"/>
    <xf numFmtId="0" fontId="56" fillId="6"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56" fillId="6" borderId="0" applyNumberFormat="0" applyBorder="0" applyAlignment="0" applyProtection="0"/>
    <xf numFmtId="0" fontId="95" fillId="28" borderId="0" applyNumberFormat="0" applyBorder="0" applyAlignment="0" applyProtection="0"/>
    <xf numFmtId="0" fontId="56" fillId="6"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53" fillId="6" borderId="0" applyNumberFormat="0" applyBorder="0" applyAlignment="0" applyProtection="0"/>
    <xf numFmtId="0" fontId="53" fillId="6" borderId="0" applyNumberFormat="0" applyBorder="0" applyAlignment="0" applyProtection="0"/>
    <xf numFmtId="0" fontId="53" fillId="6"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56" fillId="6" borderId="0" applyNumberFormat="0" applyBorder="0" applyAlignment="0" applyProtection="0"/>
    <xf numFmtId="0" fontId="95" fillId="28" borderId="0" applyNumberFormat="0" applyBorder="0" applyAlignment="0" applyProtection="0"/>
    <xf numFmtId="0" fontId="56" fillId="6"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8"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56"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56" fillId="7"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56" fillId="7"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56" fillId="7"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56" fillId="7"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56" fillId="7"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56" fillId="7"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56" fillId="7"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56" fillId="7"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56" fillId="7"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56" fillId="7" borderId="0" applyNumberFormat="0" applyBorder="0" applyAlignment="0" applyProtection="0"/>
    <xf numFmtId="0" fontId="95" fillId="29" borderId="0" applyNumberFormat="0" applyBorder="0" applyAlignment="0" applyProtection="0"/>
    <xf numFmtId="0" fontId="56" fillId="7"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56" fillId="7"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56" fillId="7"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56" fillId="7"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56" fillId="7"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56" fillId="7"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56" fillId="7"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56" fillId="7"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56" fillId="7"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56" fillId="7"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56" fillId="7"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56" fillId="7" borderId="0" applyNumberFormat="0" applyBorder="0" applyAlignment="0" applyProtection="0"/>
    <xf numFmtId="0" fontId="95" fillId="29" borderId="0" applyNumberFormat="0" applyBorder="0" applyAlignment="0" applyProtection="0"/>
    <xf numFmtId="0" fontId="56" fillId="7"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56" fillId="7"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56" fillId="7"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56" fillId="7"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56" fillId="7" borderId="0" applyNumberFormat="0" applyBorder="0" applyAlignment="0" applyProtection="0"/>
    <xf numFmtId="0" fontId="95" fillId="29" borderId="0" applyNumberFormat="0" applyBorder="0" applyAlignment="0" applyProtection="0"/>
    <xf numFmtId="0" fontId="56" fillId="7"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56" fillId="7" borderId="0" applyNumberFormat="0" applyBorder="0" applyAlignment="0" applyProtection="0"/>
    <xf numFmtId="0" fontId="95" fillId="29" borderId="0" applyNumberFormat="0" applyBorder="0" applyAlignment="0" applyProtection="0"/>
    <xf numFmtId="0" fontId="56" fillId="7"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56" fillId="7" borderId="0" applyNumberFormat="0" applyBorder="0" applyAlignment="0" applyProtection="0"/>
    <xf numFmtId="0" fontId="95" fillId="29" borderId="0" applyNumberFormat="0" applyBorder="0" applyAlignment="0" applyProtection="0"/>
    <xf numFmtId="0" fontId="56" fillId="7"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56" fillId="7" borderId="0" applyNumberFormat="0" applyBorder="0" applyAlignment="0" applyProtection="0"/>
    <xf numFmtId="0" fontId="95" fillId="29" borderId="0" applyNumberFormat="0" applyBorder="0" applyAlignment="0" applyProtection="0"/>
    <xf numFmtId="0" fontId="56" fillId="7"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56" fillId="7" borderId="0" applyNumberFormat="0" applyBorder="0" applyAlignment="0" applyProtection="0"/>
    <xf numFmtId="0" fontId="95" fillId="29" borderId="0" applyNumberFormat="0" applyBorder="0" applyAlignment="0" applyProtection="0"/>
    <xf numFmtId="0" fontId="56" fillId="7"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56" fillId="7" borderId="0" applyNumberFormat="0" applyBorder="0" applyAlignment="0" applyProtection="0"/>
    <xf numFmtId="0" fontId="95" fillId="29" borderId="0" applyNumberFormat="0" applyBorder="0" applyAlignment="0" applyProtection="0"/>
    <xf numFmtId="0" fontId="56" fillId="7"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56"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56" fillId="8"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56" fillId="8"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56" fillId="8"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56" fillId="8"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56" fillId="8"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56" fillId="8"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56" fillId="8"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56" fillId="8"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56" fillId="8"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56" fillId="8" borderId="0" applyNumberFormat="0" applyBorder="0" applyAlignment="0" applyProtection="0"/>
    <xf numFmtId="0" fontId="95" fillId="30" borderId="0" applyNumberFormat="0" applyBorder="0" applyAlignment="0" applyProtection="0"/>
    <xf numFmtId="0" fontId="56" fillId="8"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56" fillId="8"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56" fillId="8"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56" fillId="8"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56" fillId="8"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56" fillId="8"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56" fillId="8"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56" fillId="8"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56" fillId="8"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56" fillId="8"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56" fillId="8"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56" fillId="8" borderId="0" applyNumberFormat="0" applyBorder="0" applyAlignment="0" applyProtection="0"/>
    <xf numFmtId="0" fontId="95" fillId="30" borderId="0" applyNumberFormat="0" applyBorder="0" applyAlignment="0" applyProtection="0"/>
    <xf numFmtId="0" fontId="56" fillId="8"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56" fillId="8"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56" fillId="8"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56" fillId="8"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56" fillId="8" borderId="0" applyNumberFormat="0" applyBorder="0" applyAlignment="0" applyProtection="0"/>
    <xf numFmtId="0" fontId="95" fillId="30" borderId="0" applyNumberFormat="0" applyBorder="0" applyAlignment="0" applyProtection="0"/>
    <xf numFmtId="0" fontId="56" fillId="8"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56" fillId="8" borderId="0" applyNumberFormat="0" applyBorder="0" applyAlignment="0" applyProtection="0"/>
    <xf numFmtId="0" fontId="95" fillId="30" borderId="0" applyNumberFormat="0" applyBorder="0" applyAlignment="0" applyProtection="0"/>
    <xf numFmtId="0" fontId="56" fillId="8"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56" fillId="8" borderId="0" applyNumberFormat="0" applyBorder="0" applyAlignment="0" applyProtection="0"/>
    <xf numFmtId="0" fontId="95" fillId="30" borderId="0" applyNumberFormat="0" applyBorder="0" applyAlignment="0" applyProtection="0"/>
    <xf numFmtId="0" fontId="56" fillId="8"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56" fillId="8" borderId="0" applyNumberFormat="0" applyBorder="0" applyAlignment="0" applyProtection="0"/>
    <xf numFmtId="0" fontId="95" fillId="30" borderId="0" applyNumberFormat="0" applyBorder="0" applyAlignment="0" applyProtection="0"/>
    <xf numFmtId="0" fontId="56" fillId="8"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56" fillId="8" borderId="0" applyNumberFormat="0" applyBorder="0" applyAlignment="0" applyProtection="0"/>
    <xf numFmtId="0" fontId="95" fillId="30" borderId="0" applyNumberFormat="0" applyBorder="0" applyAlignment="0" applyProtection="0"/>
    <xf numFmtId="0" fontId="56" fillId="8"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56" fillId="8" borderId="0" applyNumberFormat="0" applyBorder="0" applyAlignment="0" applyProtection="0"/>
    <xf numFmtId="0" fontId="95" fillId="30" borderId="0" applyNumberFormat="0" applyBorder="0" applyAlignment="0" applyProtection="0"/>
    <xf numFmtId="0" fontId="56" fillId="8"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56"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56" fillId="9"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56" fillId="9"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56" fillId="9"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56" fillId="9"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56" fillId="9"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56" fillId="9"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56" fillId="9"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56" fillId="9"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56" fillId="9"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56" fillId="9" borderId="0" applyNumberFormat="0" applyBorder="0" applyAlignment="0" applyProtection="0"/>
    <xf numFmtId="0" fontId="95" fillId="31" borderId="0" applyNumberFormat="0" applyBorder="0" applyAlignment="0" applyProtection="0"/>
    <xf numFmtId="0" fontId="56" fillId="9"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56" fillId="9"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56" fillId="9"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56" fillId="9"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56" fillId="9"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56" fillId="9"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56" fillId="9"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56" fillId="9"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56" fillId="9"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56" fillId="9"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56" fillId="9"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56" fillId="9" borderId="0" applyNumberFormat="0" applyBorder="0" applyAlignment="0" applyProtection="0"/>
    <xf numFmtId="0" fontId="95" fillId="31" borderId="0" applyNumberFormat="0" applyBorder="0" applyAlignment="0" applyProtection="0"/>
    <xf numFmtId="0" fontId="56" fillId="9"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56" fillId="9"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56" fillId="9"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56" fillId="9"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56" fillId="9" borderId="0" applyNumberFormat="0" applyBorder="0" applyAlignment="0" applyProtection="0"/>
    <xf numFmtId="0" fontId="95" fillId="31" borderId="0" applyNumberFormat="0" applyBorder="0" applyAlignment="0" applyProtection="0"/>
    <xf numFmtId="0" fontId="56" fillId="9"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56" fillId="9" borderId="0" applyNumberFormat="0" applyBorder="0" applyAlignment="0" applyProtection="0"/>
    <xf numFmtId="0" fontId="95" fillId="31" borderId="0" applyNumberFormat="0" applyBorder="0" applyAlignment="0" applyProtection="0"/>
    <xf numFmtId="0" fontId="56" fillId="9"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56" fillId="9" borderId="0" applyNumberFormat="0" applyBorder="0" applyAlignment="0" applyProtection="0"/>
    <xf numFmtId="0" fontId="95" fillId="31" borderId="0" applyNumberFormat="0" applyBorder="0" applyAlignment="0" applyProtection="0"/>
    <xf numFmtId="0" fontId="56" fillId="9"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56" fillId="9" borderId="0" applyNumberFormat="0" applyBorder="0" applyAlignment="0" applyProtection="0"/>
    <xf numFmtId="0" fontId="95" fillId="31" borderId="0" applyNumberFormat="0" applyBorder="0" applyAlignment="0" applyProtection="0"/>
    <xf numFmtId="0" fontId="56" fillId="9"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56" fillId="9" borderId="0" applyNumberFormat="0" applyBorder="0" applyAlignment="0" applyProtection="0"/>
    <xf numFmtId="0" fontId="95" fillId="31" borderId="0" applyNumberFormat="0" applyBorder="0" applyAlignment="0" applyProtection="0"/>
    <xf numFmtId="0" fontId="56" fillId="9"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56" fillId="9" borderId="0" applyNumberFormat="0" applyBorder="0" applyAlignment="0" applyProtection="0"/>
    <xf numFmtId="0" fontId="95" fillId="31" borderId="0" applyNumberFormat="0" applyBorder="0" applyAlignment="0" applyProtection="0"/>
    <xf numFmtId="0" fontId="56" fillId="9"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56"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56" fillId="10"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56" fillId="10"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56" fillId="10"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56" fillId="10"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56" fillId="10"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56" fillId="10"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56" fillId="10"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56" fillId="10"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56" fillId="10"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56" fillId="10" borderId="0" applyNumberFormat="0" applyBorder="0" applyAlignment="0" applyProtection="0"/>
    <xf numFmtId="0" fontId="95" fillId="32" borderId="0" applyNumberFormat="0" applyBorder="0" applyAlignment="0" applyProtection="0"/>
    <xf numFmtId="0" fontId="56" fillId="10"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56" fillId="10"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56" fillId="10"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56" fillId="10"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56" fillId="10"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56" fillId="10"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56" fillId="10"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56" fillId="10"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56" fillId="10"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56" fillId="10"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56" fillId="10"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56" fillId="10" borderId="0" applyNumberFormat="0" applyBorder="0" applyAlignment="0" applyProtection="0"/>
    <xf numFmtId="0" fontId="95" fillId="32" borderId="0" applyNumberFormat="0" applyBorder="0" applyAlignment="0" applyProtection="0"/>
    <xf numFmtId="0" fontId="56" fillId="10"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56" fillId="10"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56" fillId="10"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56" fillId="10"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56" fillId="10" borderId="0" applyNumberFormat="0" applyBorder="0" applyAlignment="0" applyProtection="0"/>
    <xf numFmtId="0" fontId="95" fillId="32" borderId="0" applyNumberFormat="0" applyBorder="0" applyAlignment="0" applyProtection="0"/>
    <xf numFmtId="0" fontId="56" fillId="10"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56" fillId="10" borderId="0" applyNumberFormat="0" applyBorder="0" applyAlignment="0" applyProtection="0"/>
    <xf numFmtId="0" fontId="95" fillId="32" borderId="0" applyNumberFormat="0" applyBorder="0" applyAlignment="0" applyProtection="0"/>
    <xf numFmtId="0" fontId="56" fillId="10"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56" fillId="10" borderId="0" applyNumberFormat="0" applyBorder="0" applyAlignment="0" applyProtection="0"/>
    <xf numFmtId="0" fontId="95" fillId="32" borderId="0" applyNumberFormat="0" applyBorder="0" applyAlignment="0" applyProtection="0"/>
    <xf numFmtId="0" fontId="56" fillId="10"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56" fillId="10" borderId="0" applyNumberFormat="0" applyBorder="0" applyAlignment="0" applyProtection="0"/>
    <xf numFmtId="0" fontId="95" fillId="32" borderId="0" applyNumberFormat="0" applyBorder="0" applyAlignment="0" applyProtection="0"/>
    <xf numFmtId="0" fontId="56" fillId="10"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56" fillId="10" borderId="0" applyNumberFormat="0" applyBorder="0" applyAlignment="0" applyProtection="0"/>
    <xf numFmtId="0" fontId="95" fillId="32" borderId="0" applyNumberFormat="0" applyBorder="0" applyAlignment="0" applyProtection="0"/>
    <xf numFmtId="0" fontId="56" fillId="10"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53" fillId="10" borderId="0" applyNumberFormat="0" applyBorder="0" applyAlignment="0" applyProtection="0"/>
    <xf numFmtId="0" fontId="53" fillId="10" borderId="0" applyNumberFormat="0" applyBorder="0" applyAlignment="0" applyProtection="0"/>
    <xf numFmtId="0" fontId="53" fillId="10"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56" fillId="10" borderId="0" applyNumberFormat="0" applyBorder="0" applyAlignment="0" applyProtection="0"/>
    <xf numFmtId="0" fontId="95" fillId="32" borderId="0" applyNumberFormat="0" applyBorder="0" applyAlignment="0" applyProtection="0"/>
    <xf numFmtId="0" fontId="56" fillId="10"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56"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56" fillId="5"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56" fillId="5"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56" fillId="5"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56" fillId="5"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56" fillId="5"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56" fillId="5"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56" fillId="5"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56" fillId="5"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56" fillId="5"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56" fillId="5" borderId="0" applyNumberFormat="0" applyBorder="0" applyAlignment="0" applyProtection="0"/>
    <xf numFmtId="0" fontId="95" fillId="33" borderId="0" applyNumberFormat="0" applyBorder="0" applyAlignment="0" applyProtection="0"/>
    <xf numFmtId="0" fontId="56" fillId="5"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56" fillId="5"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56" fillId="5"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56" fillId="5"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56" fillId="5"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56" fillId="5"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56" fillId="5"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56" fillId="5"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56" fillId="5"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56" fillId="5"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56" fillId="5"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56" fillId="5" borderId="0" applyNumberFormat="0" applyBorder="0" applyAlignment="0" applyProtection="0"/>
    <xf numFmtId="0" fontId="95" fillId="33" borderId="0" applyNumberFormat="0" applyBorder="0" applyAlignment="0" applyProtection="0"/>
    <xf numFmtId="0" fontId="56" fillId="5"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56" fillId="5"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56" fillId="5"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56" fillId="5"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56" fillId="5" borderId="0" applyNumberFormat="0" applyBorder="0" applyAlignment="0" applyProtection="0"/>
    <xf numFmtId="0" fontId="95" fillId="33" borderId="0" applyNumberFormat="0" applyBorder="0" applyAlignment="0" applyProtection="0"/>
    <xf numFmtId="0" fontId="56" fillId="5"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56" fillId="5" borderId="0" applyNumberFormat="0" applyBorder="0" applyAlignment="0" applyProtection="0"/>
    <xf numFmtId="0" fontId="95" fillId="33" borderId="0" applyNumberFormat="0" applyBorder="0" applyAlignment="0" applyProtection="0"/>
    <xf numFmtId="0" fontId="56" fillId="5"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56" fillId="5" borderId="0" applyNumberFormat="0" applyBorder="0" applyAlignment="0" applyProtection="0"/>
    <xf numFmtId="0" fontId="95" fillId="33" borderId="0" applyNumberFormat="0" applyBorder="0" applyAlignment="0" applyProtection="0"/>
    <xf numFmtId="0" fontId="56" fillId="5"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56" fillId="5" borderId="0" applyNumberFormat="0" applyBorder="0" applyAlignment="0" applyProtection="0"/>
    <xf numFmtId="0" fontId="95" fillId="33" borderId="0" applyNumberFormat="0" applyBorder="0" applyAlignment="0" applyProtection="0"/>
    <xf numFmtId="0" fontId="56" fillId="5"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56" fillId="5" borderId="0" applyNumberFormat="0" applyBorder="0" applyAlignment="0" applyProtection="0"/>
    <xf numFmtId="0" fontId="95" fillId="33" borderId="0" applyNumberFormat="0" applyBorder="0" applyAlignment="0" applyProtection="0"/>
    <xf numFmtId="0" fontId="56" fillId="5"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56" fillId="5" borderId="0" applyNumberFormat="0" applyBorder="0" applyAlignment="0" applyProtection="0"/>
    <xf numFmtId="0" fontId="95" fillId="33" borderId="0" applyNumberFormat="0" applyBorder="0" applyAlignment="0" applyProtection="0"/>
    <xf numFmtId="0" fontId="56" fillId="5"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56"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56" fillId="8"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56" fillId="8"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56" fillId="8"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56" fillId="8"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56" fillId="8"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56" fillId="8"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56" fillId="8"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56" fillId="8"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56" fillId="8"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56" fillId="8" borderId="0" applyNumberFormat="0" applyBorder="0" applyAlignment="0" applyProtection="0"/>
    <xf numFmtId="0" fontId="95" fillId="34" borderId="0" applyNumberFormat="0" applyBorder="0" applyAlignment="0" applyProtection="0"/>
    <xf numFmtId="0" fontId="56" fillId="8"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56" fillId="8"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56" fillId="8"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56" fillId="8"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56" fillId="8"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56" fillId="8"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56" fillId="8"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56" fillId="8"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56" fillId="8"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56" fillId="8"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56" fillId="8"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56" fillId="8" borderId="0" applyNumberFormat="0" applyBorder="0" applyAlignment="0" applyProtection="0"/>
    <xf numFmtId="0" fontId="95" fillId="34" borderId="0" applyNumberFormat="0" applyBorder="0" applyAlignment="0" applyProtection="0"/>
    <xf numFmtId="0" fontId="56" fillId="8"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56" fillId="8"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56" fillId="8"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56" fillId="8"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56" fillId="8" borderId="0" applyNumberFormat="0" applyBorder="0" applyAlignment="0" applyProtection="0"/>
    <xf numFmtId="0" fontId="95" fillId="34" borderId="0" applyNumberFormat="0" applyBorder="0" applyAlignment="0" applyProtection="0"/>
    <xf numFmtId="0" fontId="56" fillId="8"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56" fillId="8" borderId="0" applyNumberFormat="0" applyBorder="0" applyAlignment="0" applyProtection="0"/>
    <xf numFmtId="0" fontId="95" fillId="34" borderId="0" applyNumberFormat="0" applyBorder="0" applyAlignment="0" applyProtection="0"/>
    <xf numFmtId="0" fontId="56" fillId="8"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56" fillId="8" borderId="0" applyNumberFormat="0" applyBorder="0" applyAlignment="0" applyProtection="0"/>
    <xf numFmtId="0" fontId="95" fillId="34" borderId="0" applyNumberFormat="0" applyBorder="0" applyAlignment="0" applyProtection="0"/>
    <xf numFmtId="0" fontId="56" fillId="8"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56" fillId="8" borderId="0" applyNumberFormat="0" applyBorder="0" applyAlignment="0" applyProtection="0"/>
    <xf numFmtId="0" fontId="95" fillId="34" borderId="0" applyNumberFormat="0" applyBorder="0" applyAlignment="0" applyProtection="0"/>
    <xf numFmtId="0" fontId="56" fillId="8"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56" fillId="8" borderId="0" applyNumberFormat="0" applyBorder="0" applyAlignment="0" applyProtection="0"/>
    <xf numFmtId="0" fontId="95" fillId="34" borderId="0" applyNumberFormat="0" applyBorder="0" applyAlignment="0" applyProtection="0"/>
    <xf numFmtId="0" fontId="56" fillId="8"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56" fillId="8" borderId="0" applyNumberFormat="0" applyBorder="0" applyAlignment="0" applyProtection="0"/>
    <xf numFmtId="0" fontId="95" fillId="34" borderId="0" applyNumberFormat="0" applyBorder="0" applyAlignment="0" applyProtection="0"/>
    <xf numFmtId="0" fontId="56" fillId="8"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56"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56" fillId="11"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56" fillId="11"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56" fillId="11"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56" fillId="11"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56" fillId="11"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56" fillId="11"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56" fillId="11"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56" fillId="11"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56" fillId="11"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56" fillId="11" borderId="0" applyNumberFormat="0" applyBorder="0" applyAlignment="0" applyProtection="0"/>
    <xf numFmtId="0" fontId="95" fillId="35" borderId="0" applyNumberFormat="0" applyBorder="0" applyAlignment="0" applyProtection="0"/>
    <xf numFmtId="0" fontId="56" fillId="11"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56" fillId="11"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56" fillId="11"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56" fillId="11"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56" fillId="11"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56" fillId="11"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56" fillId="11"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56" fillId="11"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56" fillId="11"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56" fillId="11"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56" fillId="11"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56" fillId="11" borderId="0" applyNumberFormat="0" applyBorder="0" applyAlignment="0" applyProtection="0"/>
    <xf numFmtId="0" fontId="95" fillId="35" borderId="0" applyNumberFormat="0" applyBorder="0" applyAlignment="0" applyProtection="0"/>
    <xf numFmtId="0" fontId="56" fillId="11"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56" fillId="11"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56" fillId="11"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56" fillId="11"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56" fillId="11" borderId="0" applyNumberFormat="0" applyBorder="0" applyAlignment="0" applyProtection="0"/>
    <xf numFmtId="0" fontId="95" fillId="35" borderId="0" applyNumberFormat="0" applyBorder="0" applyAlignment="0" applyProtection="0"/>
    <xf numFmtId="0" fontId="56" fillId="11"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56" fillId="11" borderId="0" applyNumberFormat="0" applyBorder="0" applyAlignment="0" applyProtection="0"/>
    <xf numFmtId="0" fontId="95" fillId="35" borderId="0" applyNumberFormat="0" applyBorder="0" applyAlignment="0" applyProtection="0"/>
    <xf numFmtId="0" fontId="56" fillId="11"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56" fillId="11" borderId="0" applyNumberFormat="0" applyBorder="0" applyAlignment="0" applyProtection="0"/>
    <xf numFmtId="0" fontId="95" fillId="35" borderId="0" applyNumberFormat="0" applyBorder="0" applyAlignment="0" applyProtection="0"/>
    <xf numFmtId="0" fontId="56" fillId="11"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56" fillId="11" borderId="0" applyNumberFormat="0" applyBorder="0" applyAlignment="0" applyProtection="0"/>
    <xf numFmtId="0" fontId="95" fillId="35" borderId="0" applyNumberFormat="0" applyBorder="0" applyAlignment="0" applyProtection="0"/>
    <xf numFmtId="0" fontId="56" fillId="11"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56" fillId="11" borderId="0" applyNumberFormat="0" applyBorder="0" applyAlignment="0" applyProtection="0"/>
    <xf numFmtId="0" fontId="95" fillId="35" borderId="0" applyNumberFormat="0" applyBorder="0" applyAlignment="0" applyProtection="0"/>
    <xf numFmtId="0" fontId="56" fillId="11"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56" fillId="11" borderId="0" applyNumberFormat="0" applyBorder="0" applyAlignment="0" applyProtection="0"/>
    <xf numFmtId="0" fontId="95" fillId="35" borderId="0" applyNumberFormat="0" applyBorder="0" applyAlignment="0" applyProtection="0"/>
    <xf numFmtId="0" fontId="56" fillId="11"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6" fillId="36"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96" fillId="37"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96" fillId="38"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96" fillId="39"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96" fillId="40"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96" fillId="41"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96" fillId="42"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96" fillId="43"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96" fillId="44"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96" fillId="45"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96" fillId="46"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96" fillId="47"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97" fillId="48" borderId="0" applyNumberFormat="0" applyBorder="0" applyAlignment="0" applyProtection="0"/>
    <xf numFmtId="0" fontId="72" fillId="3" borderId="0" applyNumberFormat="0" applyBorder="0" applyAlignment="0" applyProtection="0"/>
    <xf numFmtId="0" fontId="72" fillId="3" borderId="0" applyNumberFormat="0" applyBorder="0" applyAlignment="0" applyProtection="0"/>
    <xf numFmtId="0" fontId="72" fillId="3" borderId="0" applyNumberFormat="0" applyBorder="0" applyAlignment="0" applyProtection="0"/>
    <xf numFmtId="0" fontId="72" fillId="3" borderId="0" applyNumberFormat="0" applyBorder="0" applyAlignment="0" applyProtection="0"/>
    <xf numFmtId="0" fontId="72" fillId="3" borderId="0" applyNumberFormat="0" applyBorder="0" applyAlignment="0" applyProtection="0"/>
    <xf numFmtId="0" fontId="72" fillId="3" borderId="0" applyNumberFormat="0" applyBorder="0" applyAlignment="0" applyProtection="0"/>
    <xf numFmtId="0" fontId="72" fillId="3" borderId="0" applyNumberFormat="0" applyBorder="0" applyAlignment="0" applyProtection="0"/>
    <xf numFmtId="0" fontId="72" fillId="3" borderId="0" applyNumberFormat="0" applyBorder="0" applyAlignment="0" applyProtection="0"/>
    <xf numFmtId="0" fontId="72" fillId="3" borderId="0" applyNumberFormat="0" applyBorder="0" applyAlignment="0" applyProtection="0"/>
    <xf numFmtId="0" fontId="72" fillId="3" borderId="0" applyNumberFormat="0" applyBorder="0" applyAlignment="0" applyProtection="0"/>
    <xf numFmtId="0" fontId="72" fillId="3" borderId="0" applyNumberFormat="0" applyBorder="0" applyAlignment="0" applyProtection="0"/>
    <xf numFmtId="0" fontId="72" fillId="3" borderId="0" applyNumberFormat="0" applyBorder="0" applyAlignment="0" applyProtection="0"/>
    <xf numFmtId="0" fontId="72" fillId="3" borderId="0" applyNumberFormat="0" applyBorder="0" applyAlignment="0" applyProtection="0"/>
    <xf numFmtId="0" fontId="98" fillId="49" borderId="75" applyNumberFormat="0" applyAlignment="0" applyProtection="0"/>
    <xf numFmtId="0" fontId="73" fillId="20" borderId="1" applyNumberFormat="0" applyAlignment="0" applyProtection="0"/>
    <xf numFmtId="0" fontId="73" fillId="20" borderId="1" applyNumberFormat="0" applyAlignment="0" applyProtection="0"/>
    <xf numFmtId="0" fontId="73" fillId="20" borderId="1" applyNumberFormat="0" applyAlignment="0" applyProtection="0"/>
    <xf numFmtId="0" fontId="73" fillId="20" borderId="1" applyNumberFormat="0" applyAlignment="0" applyProtection="0"/>
    <xf numFmtId="0" fontId="73" fillId="20" borderId="1" applyNumberFormat="0" applyAlignment="0" applyProtection="0"/>
    <xf numFmtId="0" fontId="73" fillId="20" borderId="1" applyNumberFormat="0" applyAlignment="0" applyProtection="0"/>
    <xf numFmtId="0" fontId="73" fillId="20" borderId="1" applyNumberFormat="0" applyAlignment="0" applyProtection="0"/>
    <xf numFmtId="0" fontId="73" fillId="20" borderId="1" applyNumberFormat="0" applyAlignment="0" applyProtection="0"/>
    <xf numFmtId="0" fontId="73" fillId="20" borderId="1" applyNumberFormat="0" applyAlignment="0" applyProtection="0"/>
    <xf numFmtId="0" fontId="73" fillId="20" borderId="1" applyNumberFormat="0" applyAlignment="0" applyProtection="0"/>
    <xf numFmtId="0" fontId="73" fillId="20" borderId="1" applyNumberFormat="0" applyAlignment="0" applyProtection="0"/>
    <xf numFmtId="0" fontId="73" fillId="20" borderId="1" applyNumberFormat="0" applyAlignment="0" applyProtection="0"/>
    <xf numFmtId="0" fontId="73" fillId="20" borderId="1" applyNumberFormat="0" applyAlignment="0" applyProtection="0"/>
    <xf numFmtId="0" fontId="99" fillId="50" borderId="76" applyNumberFormat="0" applyAlignment="0" applyProtection="0"/>
    <xf numFmtId="0" fontId="74" fillId="21" borderId="2" applyNumberFormat="0" applyAlignment="0" applyProtection="0"/>
    <xf numFmtId="0" fontId="74" fillId="21" borderId="2" applyNumberFormat="0" applyAlignment="0" applyProtection="0"/>
    <xf numFmtId="0" fontId="74" fillId="21" borderId="2" applyNumberFormat="0" applyAlignment="0" applyProtection="0"/>
    <xf numFmtId="0" fontId="74" fillId="21" borderId="2" applyNumberFormat="0" applyAlignment="0" applyProtection="0"/>
    <xf numFmtId="0" fontId="74" fillId="21" borderId="2" applyNumberFormat="0" applyAlignment="0" applyProtection="0"/>
    <xf numFmtId="0" fontId="74" fillId="21" borderId="2" applyNumberFormat="0" applyAlignment="0" applyProtection="0"/>
    <xf numFmtId="0" fontId="74" fillId="21" borderId="2" applyNumberFormat="0" applyAlignment="0" applyProtection="0"/>
    <xf numFmtId="0" fontId="74" fillId="21" borderId="2" applyNumberFormat="0" applyAlignment="0" applyProtection="0"/>
    <xf numFmtId="0" fontId="74" fillId="21" borderId="2" applyNumberFormat="0" applyAlignment="0" applyProtection="0"/>
    <xf numFmtId="0" fontId="74" fillId="21" borderId="2" applyNumberFormat="0" applyAlignment="0" applyProtection="0"/>
    <xf numFmtId="0" fontId="74" fillId="21" borderId="2" applyNumberFormat="0" applyAlignment="0" applyProtection="0"/>
    <xf numFmtId="0" fontId="74" fillId="21" borderId="2" applyNumberFormat="0" applyAlignment="0" applyProtection="0"/>
    <xf numFmtId="0" fontId="74" fillId="21" borderId="2" applyNumberFormat="0" applyAlignment="0" applyProtection="0"/>
    <xf numFmtId="43" fontId="65" fillId="0" borderId="0" applyFont="0" applyFill="0" applyBorder="0" applyAlignment="0" applyProtection="0"/>
    <xf numFmtId="44" fontId="65" fillId="0" borderId="0" applyFont="0" applyFill="0" applyBorder="0" applyAlignment="0" applyProtection="0"/>
    <xf numFmtId="0" fontId="100"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87" fillId="0" borderId="0" applyNumberFormat="0" applyFill="0" applyBorder="0" applyAlignment="0" applyProtection="0">
      <alignment vertical="top"/>
      <protection locked="0"/>
    </xf>
    <xf numFmtId="0" fontId="101" fillId="51" borderId="0" applyNumberFormat="0" applyBorder="0" applyAlignment="0" applyProtection="0"/>
    <xf numFmtId="0" fontId="76" fillId="4" borderId="0" applyNumberFormat="0" applyBorder="0" applyAlignment="0" applyProtection="0"/>
    <xf numFmtId="0" fontId="76" fillId="4" borderId="0" applyNumberFormat="0" applyBorder="0" applyAlignment="0" applyProtection="0"/>
    <xf numFmtId="0" fontId="76" fillId="4" borderId="0" applyNumberFormat="0" applyBorder="0" applyAlignment="0" applyProtection="0"/>
    <xf numFmtId="0" fontId="76" fillId="4" borderId="0" applyNumberFormat="0" applyBorder="0" applyAlignment="0" applyProtection="0"/>
    <xf numFmtId="0" fontId="76" fillId="4" borderId="0" applyNumberFormat="0" applyBorder="0" applyAlignment="0" applyProtection="0"/>
    <xf numFmtId="0" fontId="76" fillId="4" borderId="0" applyNumberFormat="0" applyBorder="0" applyAlignment="0" applyProtection="0"/>
    <xf numFmtId="0" fontId="76" fillId="4" borderId="0" applyNumberFormat="0" applyBorder="0" applyAlignment="0" applyProtection="0"/>
    <xf numFmtId="0" fontId="76" fillId="4" borderId="0" applyNumberFormat="0" applyBorder="0" applyAlignment="0" applyProtection="0"/>
    <xf numFmtId="0" fontId="76" fillId="4" borderId="0" applyNumberFormat="0" applyBorder="0" applyAlignment="0" applyProtection="0"/>
    <xf numFmtId="0" fontId="76" fillId="4" borderId="0" applyNumberFormat="0" applyBorder="0" applyAlignment="0" applyProtection="0"/>
    <xf numFmtId="0" fontId="76" fillId="4" borderId="0" applyNumberFormat="0" applyBorder="0" applyAlignment="0" applyProtection="0"/>
    <xf numFmtId="0" fontId="76" fillId="4" borderId="0" applyNumberFormat="0" applyBorder="0" applyAlignment="0" applyProtection="0"/>
    <xf numFmtId="0" fontId="76" fillId="4" borderId="0" applyNumberFormat="0" applyBorder="0" applyAlignment="0" applyProtection="0"/>
    <xf numFmtId="0" fontId="102" fillId="0" borderId="77" applyNumberFormat="0" applyFill="0" applyAlignment="0" applyProtection="0"/>
    <xf numFmtId="0" fontId="77" fillId="0" borderId="3" applyNumberFormat="0" applyFill="0" applyAlignment="0" applyProtection="0"/>
    <xf numFmtId="0" fontId="77" fillId="0" borderId="3" applyNumberFormat="0" applyFill="0" applyAlignment="0" applyProtection="0"/>
    <xf numFmtId="0" fontId="77" fillId="0" borderId="3" applyNumberFormat="0" applyFill="0" applyAlignment="0" applyProtection="0"/>
    <xf numFmtId="0" fontId="77" fillId="0" borderId="3" applyNumberFormat="0" applyFill="0" applyAlignment="0" applyProtection="0"/>
    <xf numFmtId="0" fontId="77" fillId="0" borderId="3" applyNumberFormat="0" applyFill="0" applyAlignment="0" applyProtection="0"/>
    <xf numFmtId="0" fontId="77" fillId="0" borderId="3" applyNumberFormat="0" applyFill="0" applyAlignment="0" applyProtection="0"/>
    <xf numFmtId="0" fontId="77" fillId="0" borderId="3" applyNumberFormat="0" applyFill="0" applyAlignment="0" applyProtection="0"/>
    <xf numFmtId="0" fontId="77" fillId="0" borderId="3" applyNumberFormat="0" applyFill="0" applyAlignment="0" applyProtection="0"/>
    <xf numFmtId="0" fontId="77" fillId="0" borderId="3" applyNumberFormat="0" applyFill="0" applyAlignment="0" applyProtection="0"/>
    <xf numFmtId="0" fontId="77" fillId="0" borderId="3" applyNumberFormat="0" applyFill="0" applyAlignment="0" applyProtection="0"/>
    <xf numFmtId="0" fontId="77" fillId="0" borderId="3" applyNumberFormat="0" applyFill="0" applyAlignment="0" applyProtection="0"/>
    <xf numFmtId="0" fontId="77" fillId="0" borderId="3" applyNumberFormat="0" applyFill="0" applyAlignment="0" applyProtection="0"/>
    <xf numFmtId="0" fontId="77" fillId="0" borderId="3" applyNumberFormat="0" applyFill="0" applyAlignment="0" applyProtection="0"/>
    <xf numFmtId="0" fontId="103" fillId="0" borderId="78" applyNumberFormat="0" applyFill="0" applyAlignment="0" applyProtection="0"/>
    <xf numFmtId="0" fontId="78" fillId="0" borderId="4" applyNumberFormat="0" applyFill="0" applyAlignment="0" applyProtection="0"/>
    <xf numFmtId="0" fontId="78" fillId="0" borderId="4" applyNumberFormat="0" applyFill="0" applyAlignment="0" applyProtection="0"/>
    <xf numFmtId="0" fontId="78" fillId="0" borderId="4" applyNumberFormat="0" applyFill="0" applyAlignment="0" applyProtection="0"/>
    <xf numFmtId="0" fontId="78" fillId="0" borderId="4" applyNumberFormat="0" applyFill="0" applyAlignment="0" applyProtection="0"/>
    <xf numFmtId="0" fontId="78" fillId="0" borderId="4" applyNumberFormat="0" applyFill="0" applyAlignment="0" applyProtection="0"/>
    <xf numFmtId="0" fontId="78" fillId="0" borderId="4" applyNumberFormat="0" applyFill="0" applyAlignment="0" applyProtection="0"/>
    <xf numFmtId="0" fontId="78" fillId="0" borderId="4" applyNumberFormat="0" applyFill="0" applyAlignment="0" applyProtection="0"/>
    <xf numFmtId="0" fontId="78" fillId="0" borderId="4" applyNumberFormat="0" applyFill="0" applyAlignment="0" applyProtection="0"/>
    <xf numFmtId="0" fontId="78" fillId="0" borderId="4" applyNumberFormat="0" applyFill="0" applyAlignment="0" applyProtection="0"/>
    <xf numFmtId="0" fontId="78" fillId="0" borderId="4" applyNumberFormat="0" applyFill="0" applyAlignment="0" applyProtection="0"/>
    <xf numFmtId="0" fontId="78" fillId="0" borderId="4" applyNumberFormat="0" applyFill="0" applyAlignment="0" applyProtection="0"/>
    <xf numFmtId="0" fontId="78" fillId="0" borderId="4" applyNumberFormat="0" applyFill="0" applyAlignment="0" applyProtection="0"/>
    <xf numFmtId="0" fontId="78" fillId="0" borderId="4" applyNumberFormat="0" applyFill="0" applyAlignment="0" applyProtection="0"/>
    <xf numFmtId="0" fontId="104" fillId="0" borderId="79" applyNumberFormat="0" applyFill="0" applyAlignment="0" applyProtection="0"/>
    <xf numFmtId="0" fontId="79" fillId="0" borderId="5" applyNumberFormat="0" applyFill="0" applyAlignment="0" applyProtection="0"/>
    <xf numFmtId="0" fontId="79" fillId="0" borderId="5" applyNumberFormat="0" applyFill="0" applyAlignment="0" applyProtection="0"/>
    <xf numFmtId="0" fontId="79" fillId="0" borderId="5" applyNumberFormat="0" applyFill="0" applyAlignment="0" applyProtection="0"/>
    <xf numFmtId="0" fontId="79" fillId="0" borderId="5" applyNumberFormat="0" applyFill="0" applyAlignment="0" applyProtection="0"/>
    <xf numFmtId="0" fontId="79" fillId="0" borderId="5" applyNumberFormat="0" applyFill="0" applyAlignment="0" applyProtection="0"/>
    <xf numFmtId="0" fontId="79" fillId="0" borderId="5" applyNumberFormat="0" applyFill="0" applyAlignment="0" applyProtection="0"/>
    <xf numFmtId="0" fontId="79" fillId="0" borderId="5" applyNumberFormat="0" applyFill="0" applyAlignment="0" applyProtection="0"/>
    <xf numFmtId="0" fontId="79" fillId="0" borderId="5" applyNumberFormat="0" applyFill="0" applyAlignment="0" applyProtection="0"/>
    <xf numFmtId="0" fontId="79" fillId="0" borderId="5" applyNumberFormat="0" applyFill="0" applyAlignment="0" applyProtection="0"/>
    <xf numFmtId="0" fontId="79" fillId="0" borderId="5" applyNumberFormat="0" applyFill="0" applyAlignment="0" applyProtection="0"/>
    <xf numFmtId="0" fontId="79" fillId="0" borderId="5" applyNumberFormat="0" applyFill="0" applyAlignment="0" applyProtection="0"/>
    <xf numFmtId="0" fontId="79" fillId="0" borderId="5" applyNumberFormat="0" applyFill="0" applyAlignment="0" applyProtection="0"/>
    <xf numFmtId="0" fontId="79" fillId="0" borderId="5" applyNumberFormat="0" applyFill="0" applyAlignment="0" applyProtection="0"/>
    <xf numFmtId="0" fontId="104"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105" fillId="52" borderId="75" applyNumberFormat="0" applyAlignment="0" applyProtection="0"/>
    <xf numFmtId="0" fontId="80" fillId="7" borderId="1" applyNumberFormat="0" applyAlignment="0" applyProtection="0"/>
    <xf numFmtId="0" fontId="80" fillId="7" borderId="1" applyNumberFormat="0" applyAlignment="0" applyProtection="0"/>
    <xf numFmtId="0" fontId="80" fillId="7" borderId="1" applyNumberFormat="0" applyAlignment="0" applyProtection="0"/>
    <xf numFmtId="0" fontId="80" fillId="7" borderId="1" applyNumberFormat="0" applyAlignment="0" applyProtection="0"/>
    <xf numFmtId="0" fontId="80" fillId="7" borderId="1" applyNumberFormat="0" applyAlignment="0" applyProtection="0"/>
    <xf numFmtId="0" fontId="80" fillId="7" borderId="1" applyNumberFormat="0" applyAlignment="0" applyProtection="0"/>
    <xf numFmtId="0" fontId="80" fillId="7" borderId="1" applyNumberFormat="0" applyAlignment="0" applyProtection="0"/>
    <xf numFmtId="0" fontId="80" fillId="7" borderId="1" applyNumberFormat="0" applyAlignment="0" applyProtection="0"/>
    <xf numFmtId="0" fontId="80" fillId="7" borderId="1" applyNumberFormat="0" applyAlignment="0" applyProtection="0"/>
    <xf numFmtId="0" fontId="80" fillId="7" borderId="1" applyNumberFormat="0" applyAlignment="0" applyProtection="0"/>
    <xf numFmtId="0" fontId="80" fillId="7" borderId="1" applyNumberFormat="0" applyAlignment="0" applyProtection="0"/>
    <xf numFmtId="0" fontId="80" fillId="7" borderId="1" applyNumberFormat="0" applyAlignment="0" applyProtection="0"/>
    <xf numFmtId="0" fontId="80" fillId="7" borderId="1" applyNumberFormat="0" applyAlignment="0" applyProtection="0"/>
    <xf numFmtId="0" fontId="106" fillId="0" borderId="80" applyNumberFormat="0" applyFill="0" applyAlignment="0" applyProtection="0"/>
    <xf numFmtId="0" fontId="81" fillId="0" borderId="6" applyNumberFormat="0" applyFill="0" applyAlignment="0" applyProtection="0"/>
    <xf numFmtId="0" fontId="81" fillId="0" borderId="6" applyNumberFormat="0" applyFill="0" applyAlignment="0" applyProtection="0"/>
    <xf numFmtId="0" fontId="81" fillId="0" borderId="6" applyNumberFormat="0" applyFill="0" applyAlignment="0" applyProtection="0"/>
    <xf numFmtId="0" fontId="81" fillId="0" borderId="6" applyNumberFormat="0" applyFill="0" applyAlignment="0" applyProtection="0"/>
    <xf numFmtId="0" fontId="81" fillId="0" borderId="6" applyNumberFormat="0" applyFill="0" applyAlignment="0" applyProtection="0"/>
    <xf numFmtId="0" fontId="81" fillId="0" borderId="6" applyNumberFormat="0" applyFill="0" applyAlignment="0" applyProtection="0"/>
    <xf numFmtId="0" fontId="81" fillId="0" borderId="6" applyNumberFormat="0" applyFill="0" applyAlignment="0" applyProtection="0"/>
    <xf numFmtId="0" fontId="81" fillId="0" borderId="6" applyNumberFormat="0" applyFill="0" applyAlignment="0" applyProtection="0"/>
    <xf numFmtId="0" fontId="81" fillId="0" borderId="6" applyNumberFormat="0" applyFill="0" applyAlignment="0" applyProtection="0"/>
    <xf numFmtId="0" fontId="81" fillId="0" borderId="6" applyNumberFormat="0" applyFill="0" applyAlignment="0" applyProtection="0"/>
    <xf numFmtId="0" fontId="81" fillId="0" borderId="6" applyNumberFormat="0" applyFill="0" applyAlignment="0" applyProtection="0"/>
    <xf numFmtId="0" fontId="81" fillId="0" borderId="6" applyNumberFormat="0" applyFill="0" applyAlignment="0" applyProtection="0"/>
    <xf numFmtId="0" fontId="81" fillId="0" borderId="6" applyNumberFormat="0" applyFill="0" applyAlignment="0" applyProtection="0"/>
    <xf numFmtId="0" fontId="107" fillId="53"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95" fillId="0" borderId="0"/>
    <xf numFmtId="0" fontId="95" fillId="0" borderId="0"/>
    <xf numFmtId="0" fontId="95" fillId="0" borderId="0"/>
    <xf numFmtId="0" fontId="56"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56" fillId="0" borderId="0"/>
    <xf numFmtId="0" fontId="56" fillId="0" borderId="0"/>
    <xf numFmtId="0" fontId="56" fillId="0" borderId="0"/>
    <xf numFmtId="0" fontId="56" fillId="0" borderId="0"/>
    <xf numFmtId="0" fontId="56" fillId="0" borderId="0"/>
    <xf numFmtId="0" fontId="95" fillId="0" borderId="0"/>
    <xf numFmtId="0" fontId="95" fillId="0" borderId="0"/>
    <xf numFmtId="0" fontId="95" fillId="0" borderId="0"/>
    <xf numFmtId="0" fontId="95" fillId="0" borderId="0"/>
    <xf numFmtId="0" fontId="56" fillId="0" borderId="0"/>
    <xf numFmtId="0" fontId="95" fillId="0" borderId="0"/>
    <xf numFmtId="0" fontId="95" fillId="0" borderId="0"/>
    <xf numFmtId="0" fontId="95" fillId="0" borderId="0"/>
    <xf numFmtId="0" fontId="95" fillId="0" borderId="0"/>
    <xf numFmtId="0" fontId="56" fillId="0" borderId="0"/>
    <xf numFmtId="0" fontId="95" fillId="0" borderId="0"/>
    <xf numFmtId="0" fontId="95" fillId="0" borderId="0"/>
    <xf numFmtId="0" fontId="95" fillId="0" borderId="0"/>
    <xf numFmtId="0" fontId="95" fillId="0" borderId="0"/>
    <xf numFmtId="0" fontId="95" fillId="0" borderId="0"/>
    <xf numFmtId="0" fontId="53" fillId="0" borderId="0"/>
    <xf numFmtId="0" fontId="53" fillId="0" borderId="0"/>
    <xf numFmtId="0" fontId="53" fillId="0" borderId="0"/>
    <xf numFmtId="0" fontId="51" fillId="0" borderId="0"/>
    <xf numFmtId="0" fontId="51" fillId="0" borderId="0"/>
    <xf numFmtId="0" fontId="51" fillId="0" borderId="0"/>
    <xf numFmtId="0" fontId="51" fillId="0" borderId="0"/>
    <xf numFmtId="0" fontId="51" fillId="0" borderId="0"/>
    <xf numFmtId="0" fontId="95" fillId="0" borderId="0"/>
    <xf numFmtId="0" fontId="95" fillId="0" borderId="0"/>
    <xf numFmtId="0" fontId="95" fillId="0" borderId="0"/>
    <xf numFmtId="0" fontId="95" fillId="0" borderId="0"/>
    <xf numFmtId="0" fontId="56" fillId="0" borderId="0"/>
    <xf numFmtId="0" fontId="51" fillId="0" borderId="0"/>
    <xf numFmtId="0" fontId="51" fillId="0" borderId="0"/>
    <xf numFmtId="0" fontId="51" fillId="0" borderId="0"/>
    <xf numFmtId="0" fontId="51" fillId="0" borderId="0"/>
    <xf numFmtId="0" fontId="51"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56" fillId="0" borderId="0"/>
    <xf numFmtId="0" fontId="56" fillId="0" borderId="0"/>
    <xf numFmtId="0" fontId="56" fillId="0" borderId="0"/>
    <xf numFmtId="0" fontId="95" fillId="0" borderId="0"/>
    <xf numFmtId="0" fontId="95" fillId="0" borderId="0"/>
    <xf numFmtId="0" fontId="56" fillId="0" borderId="0"/>
    <xf numFmtId="0" fontId="95" fillId="0" borderId="0"/>
    <xf numFmtId="0" fontId="95" fillId="0" borderId="0"/>
    <xf numFmtId="0" fontId="95" fillId="0" borderId="0"/>
    <xf numFmtId="0" fontId="56" fillId="0" borderId="0"/>
    <xf numFmtId="0" fontId="68" fillId="0" borderId="0"/>
    <xf numFmtId="0" fontId="65" fillId="0" borderId="0"/>
    <xf numFmtId="0" fontId="65" fillId="0" borderId="0"/>
    <xf numFmtId="0" fontId="65" fillId="0" borderId="0"/>
    <xf numFmtId="0" fontId="95" fillId="0" borderId="0"/>
    <xf numFmtId="0" fontId="95" fillId="0" borderId="0"/>
    <xf numFmtId="0" fontId="95" fillId="0" borderId="0"/>
    <xf numFmtId="0" fontId="56" fillId="0" borderId="0"/>
    <xf numFmtId="0" fontId="95" fillId="0" borderId="0"/>
    <xf numFmtId="0" fontId="95" fillId="0" borderId="0"/>
    <xf numFmtId="0" fontId="95" fillId="0" borderId="0"/>
    <xf numFmtId="0" fontId="56" fillId="0" borderId="0"/>
    <xf numFmtId="0" fontId="95" fillId="0" borderId="0"/>
    <xf numFmtId="0" fontId="95" fillId="0" borderId="0"/>
    <xf numFmtId="0" fontId="95" fillId="0" borderId="0"/>
    <xf numFmtId="0" fontId="56" fillId="0" borderId="0"/>
    <xf numFmtId="0" fontId="95" fillId="0" borderId="0"/>
    <xf numFmtId="0" fontId="95" fillId="0" borderId="0"/>
    <xf numFmtId="0" fontId="95" fillId="0" borderId="0"/>
    <xf numFmtId="0" fontId="56" fillId="0" borderId="0"/>
    <xf numFmtId="0" fontId="95" fillId="0" borderId="0"/>
    <xf numFmtId="0" fontId="95" fillId="0" borderId="0"/>
    <xf numFmtId="0" fontId="95" fillId="0" borderId="0"/>
    <xf numFmtId="0" fontId="95" fillId="0" borderId="0"/>
    <xf numFmtId="0" fontId="95" fillId="0" borderId="0"/>
    <xf numFmtId="0" fontId="56" fillId="0" borderId="0"/>
    <xf numFmtId="0" fontId="95" fillId="0" borderId="0"/>
    <xf numFmtId="0" fontId="95" fillId="0" borderId="0"/>
    <xf numFmtId="0" fontId="95" fillId="0" borderId="0"/>
    <xf numFmtId="0" fontId="56" fillId="0" borderId="0"/>
    <xf numFmtId="0" fontId="95" fillId="0" borderId="0"/>
    <xf numFmtId="0" fontId="95" fillId="0" borderId="0"/>
    <xf numFmtId="0" fontId="95" fillId="0" borderId="0"/>
    <xf numFmtId="0" fontId="56" fillId="0" borderId="0"/>
    <xf numFmtId="0" fontId="95" fillId="0" borderId="0"/>
    <xf numFmtId="0" fontId="95" fillId="0" borderId="0"/>
    <xf numFmtId="0" fontId="95" fillId="0" borderId="0"/>
    <xf numFmtId="0" fontId="56" fillId="0" borderId="0"/>
    <xf numFmtId="0" fontId="95" fillId="0" borderId="0"/>
    <xf numFmtId="0" fontId="95" fillId="0" borderId="0"/>
    <xf numFmtId="0" fontId="95" fillId="0" borderId="0"/>
    <xf numFmtId="0" fontId="56" fillId="0" borderId="0"/>
    <xf numFmtId="0" fontId="95" fillId="0" borderId="0"/>
    <xf numFmtId="0" fontId="95" fillId="0" borderId="0"/>
    <xf numFmtId="0" fontId="95" fillId="0" borderId="0"/>
    <xf numFmtId="0" fontId="56" fillId="0" borderId="0"/>
    <xf numFmtId="0" fontId="63" fillId="54" borderId="81" applyNumberFormat="0" applyFont="0" applyAlignment="0" applyProtection="0"/>
    <xf numFmtId="0" fontId="59" fillId="54" borderId="81" applyNumberFormat="0" applyFont="0" applyAlignment="0" applyProtection="0"/>
    <xf numFmtId="0" fontId="51" fillId="23" borderId="7" applyNumberFormat="0" applyFont="0" applyAlignment="0" applyProtection="0"/>
    <xf numFmtId="0" fontId="51" fillId="23" borderId="7" applyNumberFormat="0" applyFont="0" applyAlignment="0" applyProtection="0"/>
    <xf numFmtId="0" fontId="51" fillId="23" borderId="7" applyNumberFormat="0" applyFont="0" applyAlignment="0" applyProtection="0"/>
    <xf numFmtId="0" fontId="51" fillId="23" borderId="7" applyNumberFormat="0" applyFont="0" applyAlignment="0" applyProtection="0"/>
    <xf numFmtId="0" fontId="51" fillId="23" borderId="7" applyNumberFormat="0" applyFont="0" applyAlignment="0" applyProtection="0"/>
    <xf numFmtId="0" fontId="51" fillId="23" borderId="7" applyNumberFormat="0" applyFont="0" applyAlignment="0" applyProtection="0"/>
    <xf numFmtId="0" fontId="51" fillId="23" borderId="7" applyNumberFormat="0" applyFont="0" applyAlignment="0" applyProtection="0"/>
    <xf numFmtId="0" fontId="51" fillId="23" borderId="7" applyNumberFormat="0" applyFont="0" applyAlignment="0" applyProtection="0"/>
    <xf numFmtId="0" fontId="51" fillId="23" borderId="7" applyNumberFormat="0" applyFont="0" applyAlignment="0" applyProtection="0"/>
    <xf numFmtId="0" fontId="51" fillId="23" borderId="7" applyNumberFormat="0" applyFont="0" applyAlignment="0" applyProtection="0"/>
    <xf numFmtId="0" fontId="63" fillId="54" borderId="81" applyNumberFormat="0" applyFont="0" applyAlignment="0" applyProtection="0"/>
    <xf numFmtId="0" fontId="5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63" fillId="54" borderId="81" applyNumberFormat="0" applyFont="0" applyAlignment="0" applyProtection="0"/>
    <xf numFmtId="0" fontId="59" fillId="54" borderId="81" applyNumberFormat="0" applyFont="0" applyAlignment="0" applyProtection="0"/>
    <xf numFmtId="0" fontId="63" fillId="54" borderId="81" applyNumberFormat="0" applyFont="0" applyAlignment="0" applyProtection="0"/>
    <xf numFmtId="0" fontId="59" fillId="54" borderId="81" applyNumberFormat="0" applyFont="0" applyAlignment="0" applyProtection="0"/>
    <xf numFmtId="0" fontId="63" fillId="54" borderId="81" applyNumberFormat="0" applyFont="0" applyAlignment="0" applyProtection="0"/>
    <xf numFmtId="0" fontId="59" fillId="54" borderId="81" applyNumberFormat="0" applyFont="0" applyAlignment="0" applyProtection="0"/>
    <xf numFmtId="0" fontId="63" fillId="54" borderId="81" applyNumberFormat="0" applyFont="0" applyAlignment="0" applyProtection="0"/>
    <xf numFmtId="0" fontId="59" fillId="54" borderId="81" applyNumberFormat="0" applyFont="0" applyAlignment="0" applyProtection="0"/>
    <xf numFmtId="0" fontId="63" fillId="54" borderId="81" applyNumberFormat="0" applyFont="0" applyAlignment="0" applyProtection="0"/>
    <xf numFmtId="0" fontId="59" fillId="54" borderId="81" applyNumberFormat="0" applyFont="0" applyAlignment="0" applyProtection="0"/>
    <xf numFmtId="0" fontId="63" fillId="54" borderId="81" applyNumberFormat="0" applyFont="0" applyAlignment="0" applyProtection="0"/>
    <xf numFmtId="0" fontId="59" fillId="54" borderId="81" applyNumberFormat="0" applyFont="0" applyAlignment="0" applyProtection="0"/>
    <xf numFmtId="0" fontId="63" fillId="54" borderId="81" applyNumberFormat="0" applyFont="0" applyAlignment="0" applyProtection="0"/>
    <xf numFmtId="0" fontId="59" fillId="54" borderId="81" applyNumberFormat="0" applyFont="0" applyAlignment="0" applyProtection="0"/>
    <xf numFmtId="0" fontId="62" fillId="54" borderId="81" applyNumberFormat="0" applyFont="0" applyAlignment="0" applyProtection="0"/>
    <xf numFmtId="0" fontId="59" fillId="54" borderId="81" applyNumberFormat="0" applyFont="0" applyAlignment="0" applyProtection="0"/>
    <xf numFmtId="0" fontId="67"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2" fillId="54" borderId="81" applyNumberFormat="0" applyFont="0" applyAlignment="0" applyProtection="0"/>
    <xf numFmtId="0" fontId="59" fillId="54" borderId="81" applyNumberFormat="0" applyFont="0" applyAlignment="0" applyProtection="0"/>
    <xf numFmtId="0" fontId="62" fillId="54" borderId="81" applyNumberFormat="0" applyFont="0" applyAlignment="0" applyProtection="0"/>
    <xf numFmtId="0" fontId="59" fillId="54" borderId="81" applyNumberFormat="0" applyFont="0" applyAlignment="0" applyProtection="0"/>
    <xf numFmtId="0" fontId="62" fillId="54" borderId="81" applyNumberFormat="0" applyFont="0" applyAlignment="0" applyProtection="0"/>
    <xf numFmtId="0" fontId="59" fillId="54" borderId="81" applyNumberFormat="0" applyFont="0" applyAlignment="0" applyProtection="0"/>
    <xf numFmtId="0" fontId="62" fillId="54" borderId="81" applyNumberFormat="0" applyFont="0" applyAlignment="0" applyProtection="0"/>
    <xf numFmtId="0" fontId="59" fillId="54" borderId="81" applyNumberFormat="0" applyFont="0" applyAlignment="0" applyProtection="0"/>
    <xf numFmtId="0" fontId="62" fillId="54" borderId="81" applyNumberFormat="0" applyFont="0" applyAlignment="0" applyProtection="0"/>
    <xf numFmtId="0" fontId="59" fillId="54" borderId="81" applyNumberFormat="0" applyFont="0" applyAlignment="0" applyProtection="0"/>
    <xf numFmtId="0" fontId="61" fillId="54" borderId="81" applyNumberFormat="0" applyFont="0" applyAlignment="0" applyProtection="0"/>
    <xf numFmtId="0" fontId="59" fillId="54" borderId="81" applyNumberFormat="0" applyFont="0" applyAlignment="0" applyProtection="0"/>
    <xf numFmtId="0" fontId="61" fillId="54" borderId="81" applyNumberFormat="0" applyFont="0" applyAlignment="0" applyProtection="0"/>
    <xf numFmtId="0" fontId="59" fillId="54" borderId="81" applyNumberFormat="0" applyFont="0" applyAlignment="0" applyProtection="0"/>
    <xf numFmtId="0" fontId="61" fillId="54" borderId="81" applyNumberFormat="0" applyFont="0" applyAlignment="0" applyProtection="0"/>
    <xf numFmtId="0" fontId="59" fillId="54" borderId="81" applyNumberFormat="0" applyFont="0" applyAlignment="0" applyProtection="0"/>
    <xf numFmtId="0" fontId="61" fillId="54" borderId="81" applyNumberFormat="0" applyFont="0" applyAlignment="0" applyProtection="0"/>
    <xf numFmtId="0" fontId="59" fillId="54" borderId="81" applyNumberFormat="0" applyFont="0" applyAlignment="0" applyProtection="0"/>
    <xf numFmtId="0" fontId="61" fillId="54" borderId="81" applyNumberFormat="0" applyFont="0" applyAlignment="0" applyProtection="0"/>
    <xf numFmtId="0" fontId="59" fillId="54" borderId="81" applyNumberFormat="0" applyFont="0" applyAlignment="0" applyProtection="0"/>
    <xf numFmtId="0" fontId="64" fillId="54" borderId="81" applyNumberFormat="0" applyFont="0" applyAlignment="0" applyProtection="0"/>
    <xf numFmtId="0" fontId="61" fillId="54" borderId="81" applyNumberFormat="0" applyFont="0" applyAlignment="0" applyProtection="0"/>
    <xf numFmtId="0" fontId="59" fillId="54" borderId="81" applyNumberFormat="0" applyFont="0" applyAlignment="0" applyProtection="0"/>
    <xf numFmtId="0" fontId="60" fillId="54" borderId="81" applyNumberFormat="0" applyFont="0" applyAlignment="0" applyProtection="0"/>
    <xf numFmtId="0" fontId="59" fillId="54" borderId="81" applyNumberFormat="0" applyFont="0" applyAlignment="0" applyProtection="0"/>
    <xf numFmtId="0" fontId="60" fillId="54" borderId="81" applyNumberFormat="0" applyFont="0" applyAlignment="0" applyProtection="0"/>
    <xf numFmtId="0" fontId="59" fillId="54" borderId="81" applyNumberFormat="0" applyFont="0" applyAlignment="0" applyProtection="0"/>
    <xf numFmtId="0" fontId="60" fillId="54" borderId="81" applyNumberFormat="0" applyFont="0" applyAlignment="0" applyProtection="0"/>
    <xf numFmtId="0" fontId="59"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64"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64"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64" fillId="54" borderId="81" applyNumberFormat="0" applyFont="0" applyAlignment="0" applyProtection="0"/>
    <xf numFmtId="0" fontId="55"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64"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64"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64" fillId="54" borderId="81" applyNumberFormat="0" applyFont="0" applyAlignment="0" applyProtection="0"/>
    <xf numFmtId="0" fontId="51"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108" fillId="49" borderId="82" applyNumberFormat="0" applyAlignment="0" applyProtection="0"/>
    <xf numFmtId="0" fontId="83" fillId="20" borderId="8" applyNumberFormat="0" applyAlignment="0" applyProtection="0"/>
    <xf numFmtId="0" fontId="83" fillId="20" borderId="8" applyNumberFormat="0" applyAlignment="0" applyProtection="0"/>
    <xf numFmtId="0" fontId="83" fillId="20" borderId="8" applyNumberFormat="0" applyAlignment="0" applyProtection="0"/>
    <xf numFmtId="0" fontId="83" fillId="20" borderId="8" applyNumberFormat="0" applyAlignment="0" applyProtection="0"/>
    <xf numFmtId="0" fontId="83" fillId="20" borderId="8" applyNumberFormat="0" applyAlignment="0" applyProtection="0"/>
    <xf numFmtId="0" fontId="83" fillId="20" borderId="8" applyNumberFormat="0" applyAlignment="0" applyProtection="0"/>
    <xf numFmtId="0" fontId="83" fillId="20" borderId="8" applyNumberFormat="0" applyAlignment="0" applyProtection="0"/>
    <xf numFmtId="0" fontId="83" fillId="20" borderId="8" applyNumberFormat="0" applyAlignment="0" applyProtection="0"/>
    <xf numFmtId="0" fontId="83" fillId="20" borderId="8" applyNumberFormat="0" applyAlignment="0" applyProtection="0"/>
    <xf numFmtId="0" fontId="83" fillId="20" borderId="8" applyNumberFormat="0" applyAlignment="0" applyProtection="0"/>
    <xf numFmtId="0" fontId="83" fillId="20" borderId="8" applyNumberFormat="0" applyAlignment="0" applyProtection="0"/>
    <xf numFmtId="0" fontId="83" fillId="20" borderId="8" applyNumberFormat="0" applyAlignment="0" applyProtection="0"/>
    <xf numFmtId="0" fontId="83" fillId="20" borderId="8" applyNumberFormat="0" applyAlignment="0" applyProtection="0"/>
    <xf numFmtId="0" fontId="109"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110" fillId="0" borderId="83" applyNumberFormat="0" applyFill="0" applyAlignment="0" applyProtection="0"/>
    <xf numFmtId="0" fontId="85" fillId="0" borderId="9" applyNumberFormat="0" applyFill="0" applyAlignment="0" applyProtection="0"/>
    <xf numFmtId="0" fontId="85" fillId="0" borderId="9" applyNumberFormat="0" applyFill="0" applyAlignment="0" applyProtection="0"/>
    <xf numFmtId="0" fontId="85" fillId="0" borderId="9" applyNumberFormat="0" applyFill="0" applyAlignment="0" applyProtection="0"/>
    <xf numFmtId="0" fontId="85" fillId="0" borderId="9" applyNumberFormat="0" applyFill="0" applyAlignment="0" applyProtection="0"/>
    <xf numFmtId="0" fontId="85" fillId="0" borderId="9" applyNumberFormat="0" applyFill="0" applyAlignment="0" applyProtection="0"/>
    <xf numFmtId="0" fontId="85" fillId="0" borderId="9" applyNumberFormat="0" applyFill="0" applyAlignment="0" applyProtection="0"/>
    <xf numFmtId="0" fontId="85" fillId="0" borderId="9" applyNumberFormat="0" applyFill="0" applyAlignment="0" applyProtection="0"/>
    <xf numFmtId="0" fontId="85" fillId="0" borderId="9" applyNumberFormat="0" applyFill="0" applyAlignment="0" applyProtection="0"/>
    <xf numFmtId="0" fontId="85" fillId="0" borderId="9" applyNumberFormat="0" applyFill="0" applyAlignment="0" applyProtection="0"/>
    <xf numFmtId="0" fontId="85" fillId="0" borderId="9" applyNumberFormat="0" applyFill="0" applyAlignment="0" applyProtection="0"/>
    <xf numFmtId="0" fontId="85" fillId="0" borderId="9" applyNumberFormat="0" applyFill="0" applyAlignment="0" applyProtection="0"/>
    <xf numFmtId="0" fontId="85" fillId="0" borderId="9" applyNumberFormat="0" applyFill="0" applyAlignment="0" applyProtection="0"/>
    <xf numFmtId="0" fontId="85" fillId="0" borderId="9" applyNumberFormat="0" applyFill="0" applyAlignment="0" applyProtection="0"/>
    <xf numFmtId="0" fontId="111"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48" fillId="0" borderId="0"/>
    <xf numFmtId="0" fontId="49" fillId="0" borderId="0"/>
    <xf numFmtId="0" fontId="49" fillId="0" borderId="0"/>
    <xf numFmtId="0" fontId="49" fillId="0" borderId="0"/>
    <xf numFmtId="0" fontId="49" fillId="0" borderId="0"/>
    <xf numFmtId="0" fontId="49" fillId="0" borderId="0"/>
    <xf numFmtId="0" fontId="47" fillId="24" borderId="0" applyNumberFormat="0" applyBorder="0" applyAlignment="0" applyProtection="0"/>
    <xf numFmtId="0" fontId="47" fillId="25" borderId="0" applyNumberFormat="0" applyBorder="0" applyAlignment="0" applyProtection="0"/>
    <xf numFmtId="0" fontId="47" fillId="26" borderId="0" applyNumberFormat="0" applyBorder="0" applyAlignment="0" applyProtection="0"/>
    <xf numFmtId="0" fontId="47"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47" fillId="30" borderId="0" applyNumberFormat="0" applyBorder="0" applyAlignment="0" applyProtection="0"/>
    <xf numFmtId="0" fontId="47"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47" fillId="34" borderId="0" applyNumberFormat="0" applyBorder="0" applyAlignment="0" applyProtection="0"/>
    <xf numFmtId="0" fontId="47" fillId="35" borderId="0" applyNumberFormat="0" applyBorder="0" applyAlignment="0" applyProtection="0"/>
    <xf numFmtId="0" fontId="47" fillId="35" borderId="0" applyNumberFormat="0" applyBorder="0" applyAlignment="0" applyProtection="0"/>
    <xf numFmtId="0" fontId="47" fillId="34" borderId="0" applyNumberFormat="0" applyBorder="0" applyAlignment="0" applyProtection="0"/>
    <xf numFmtId="0" fontId="47" fillId="33" borderId="0" applyNumberFormat="0" applyBorder="0" applyAlignment="0" applyProtection="0"/>
    <xf numFmtId="0" fontId="47" fillId="32" borderId="0" applyNumberFormat="0" applyBorder="0" applyAlignment="0" applyProtection="0"/>
    <xf numFmtId="0" fontId="47" fillId="31" borderId="0" applyNumberFormat="0" applyBorder="0" applyAlignment="0" applyProtection="0"/>
    <xf numFmtId="0" fontId="47" fillId="30" borderId="0" applyNumberFormat="0" applyBorder="0" applyAlignment="0" applyProtection="0"/>
    <xf numFmtId="0" fontId="47" fillId="29" borderId="0" applyNumberFormat="0" applyBorder="0" applyAlignment="0" applyProtection="0"/>
    <xf numFmtId="0" fontId="47" fillId="28" borderId="0" applyNumberFormat="0" applyBorder="0" applyAlignment="0" applyProtection="0"/>
    <xf numFmtId="0" fontId="47" fillId="27" borderId="0" applyNumberFormat="0" applyBorder="0" applyAlignment="0" applyProtection="0"/>
    <xf numFmtId="0" fontId="47" fillId="54" borderId="81" applyNumberFormat="0" applyFont="0" applyAlignment="0" applyProtection="0"/>
    <xf numFmtId="0" fontId="47" fillId="26" borderId="0" applyNumberFormat="0" applyBorder="0" applyAlignment="0" applyProtection="0"/>
    <xf numFmtId="0" fontId="47" fillId="25" borderId="0" applyNumberFormat="0" applyBorder="0" applyAlignment="0" applyProtection="0"/>
    <xf numFmtId="0" fontId="47" fillId="24" borderId="0" applyNumberFormat="0" applyBorder="0" applyAlignment="0" applyProtection="0"/>
    <xf numFmtId="0" fontId="47" fillId="35" borderId="0" applyNumberFormat="0" applyBorder="0" applyAlignment="0" applyProtection="0"/>
    <xf numFmtId="0" fontId="47" fillId="34" borderId="0" applyNumberFormat="0" applyBorder="0" applyAlignment="0" applyProtection="0"/>
    <xf numFmtId="0" fontId="47" fillId="33" borderId="0" applyNumberFormat="0" applyBorder="0" applyAlignment="0" applyProtection="0"/>
    <xf numFmtId="0" fontId="47" fillId="32" borderId="0" applyNumberFormat="0" applyBorder="0" applyAlignment="0" applyProtection="0"/>
    <xf numFmtId="0" fontId="47" fillId="31" borderId="0" applyNumberFormat="0" applyBorder="0" applyAlignment="0" applyProtection="0"/>
    <xf numFmtId="0" fontId="47" fillId="30" borderId="0" applyNumberFormat="0" applyBorder="0" applyAlignment="0" applyProtection="0"/>
    <xf numFmtId="0" fontId="47" fillId="29" borderId="0" applyNumberFormat="0" applyBorder="0" applyAlignment="0" applyProtection="0"/>
    <xf numFmtId="0" fontId="47" fillId="28" borderId="0" applyNumberFormat="0" applyBorder="0" applyAlignment="0" applyProtection="0"/>
    <xf numFmtId="0" fontId="47" fillId="27" borderId="0" applyNumberFormat="0" applyBorder="0" applyAlignment="0" applyProtection="0"/>
    <xf numFmtId="0" fontId="47" fillId="54" borderId="81" applyNumberFormat="0" applyFont="0" applyAlignment="0" applyProtection="0"/>
    <xf numFmtId="0" fontId="47" fillId="26" borderId="0" applyNumberFormat="0" applyBorder="0" applyAlignment="0" applyProtection="0"/>
    <xf numFmtId="0" fontId="47" fillId="25" borderId="0" applyNumberFormat="0" applyBorder="0" applyAlignment="0" applyProtection="0"/>
    <xf numFmtId="0" fontId="47" fillId="24" borderId="0" applyNumberFormat="0" applyBorder="0" applyAlignment="0" applyProtection="0"/>
    <xf numFmtId="0" fontId="47" fillId="54" borderId="81" applyNumberFormat="0" applyFont="0" applyAlignment="0" applyProtection="0"/>
    <xf numFmtId="0" fontId="49" fillId="3" borderId="0" applyNumberFormat="0" applyBorder="0" applyAlignment="0" applyProtection="0"/>
    <xf numFmtId="0" fontId="49" fillId="2" borderId="0" applyNumberFormat="0" applyBorder="0" applyAlignment="0" applyProtection="0"/>
    <xf numFmtId="0" fontId="49" fillId="3" borderId="0" applyNumberFormat="0" applyBorder="0" applyAlignment="0" applyProtection="0"/>
    <xf numFmtId="0" fontId="49" fillId="4" borderId="0" applyNumberFormat="0" applyBorder="0" applyAlignment="0" applyProtection="0"/>
    <xf numFmtId="0" fontId="49" fillId="5" borderId="0" applyNumberFormat="0" applyBorder="0" applyAlignment="0" applyProtection="0"/>
    <xf numFmtId="0" fontId="49" fillId="6" borderId="0" applyNumberFormat="0" applyBorder="0" applyAlignment="0" applyProtection="0"/>
    <xf numFmtId="0" fontId="49" fillId="7" borderId="0" applyNumberFormat="0" applyBorder="0" applyAlignment="0" applyProtection="0"/>
    <xf numFmtId="0" fontId="49" fillId="8" borderId="0" applyNumberFormat="0" applyBorder="0" applyAlignment="0" applyProtection="0"/>
    <xf numFmtId="0" fontId="49" fillId="9" borderId="0" applyNumberFormat="0" applyBorder="0" applyAlignment="0" applyProtection="0"/>
    <xf numFmtId="0" fontId="49" fillId="10" borderId="0" applyNumberFormat="0" applyBorder="0" applyAlignment="0" applyProtection="0"/>
    <xf numFmtId="0" fontId="49" fillId="5" borderId="0" applyNumberFormat="0" applyBorder="0" applyAlignment="0" applyProtection="0"/>
    <xf numFmtId="0" fontId="49" fillId="8" borderId="0" applyNumberFormat="0" applyBorder="0" applyAlignment="0" applyProtection="0"/>
    <xf numFmtId="0" fontId="49" fillId="11" borderId="0" applyNumberFormat="0" applyBorder="0" applyAlignment="0" applyProtection="0"/>
    <xf numFmtId="0" fontId="71" fillId="12" borderId="0" applyNumberFormat="0" applyBorder="0" applyAlignment="0" applyProtection="0"/>
    <xf numFmtId="0" fontId="71" fillId="9" borderId="0" applyNumberFormat="0" applyBorder="0" applyAlignment="0" applyProtection="0"/>
    <xf numFmtId="0" fontId="71" fillId="10" borderId="0" applyNumberFormat="0" applyBorder="0" applyAlignment="0" applyProtection="0"/>
    <xf numFmtId="0" fontId="71" fillId="13" borderId="0" applyNumberFormat="0" applyBorder="0" applyAlignment="0" applyProtection="0"/>
    <xf numFmtId="0" fontId="71" fillId="14" borderId="0" applyNumberFormat="0" applyBorder="0" applyAlignment="0" applyProtection="0"/>
    <xf numFmtId="0" fontId="71" fillId="15" borderId="0" applyNumberFormat="0" applyBorder="0" applyAlignment="0" applyProtection="0"/>
    <xf numFmtId="0" fontId="71" fillId="16" borderId="0" applyNumberFormat="0" applyBorder="0" applyAlignment="0" applyProtection="0"/>
    <xf numFmtId="0" fontId="71" fillId="17" borderId="0" applyNumberFormat="0" applyBorder="0" applyAlignment="0" applyProtection="0"/>
    <xf numFmtId="0" fontId="71" fillId="18" borderId="0" applyNumberFormat="0" applyBorder="0" applyAlignment="0" applyProtection="0"/>
    <xf numFmtId="0" fontId="71" fillId="13" borderId="0" applyNumberFormat="0" applyBorder="0" applyAlignment="0" applyProtection="0"/>
    <xf numFmtId="0" fontId="71" fillId="14" borderId="0" applyNumberFormat="0" applyBorder="0" applyAlignment="0" applyProtection="0"/>
    <xf numFmtId="0" fontId="71" fillId="19" borderId="0" applyNumberFormat="0" applyBorder="0" applyAlignment="0" applyProtection="0"/>
    <xf numFmtId="0" fontId="72" fillId="3" borderId="0" applyNumberFormat="0" applyBorder="0" applyAlignment="0" applyProtection="0"/>
    <xf numFmtId="0" fontId="73" fillId="20" borderId="1" applyNumberFormat="0" applyAlignment="0" applyProtection="0"/>
    <xf numFmtId="0" fontId="74" fillId="21" borderId="2" applyNumberFormat="0" applyAlignment="0" applyProtection="0"/>
    <xf numFmtId="0" fontId="49" fillId="3" borderId="0" applyNumberFormat="0" applyBorder="0" applyAlignment="0" applyProtection="0"/>
    <xf numFmtId="0" fontId="49" fillId="2" borderId="0" applyNumberFormat="0" applyBorder="0" applyAlignment="0" applyProtection="0"/>
    <xf numFmtId="0" fontId="75" fillId="0" borderId="0" applyNumberFormat="0" applyFill="0" applyBorder="0" applyAlignment="0" applyProtection="0"/>
    <xf numFmtId="0" fontId="76" fillId="4" borderId="0" applyNumberFormat="0" applyBorder="0" applyAlignment="0" applyProtection="0"/>
    <xf numFmtId="0" fontId="77" fillId="0" borderId="3" applyNumberFormat="0" applyFill="0" applyAlignment="0" applyProtection="0"/>
    <xf numFmtId="0" fontId="78" fillId="0" borderId="4" applyNumberFormat="0" applyFill="0" applyAlignment="0" applyProtection="0"/>
    <xf numFmtId="0" fontId="79" fillId="0" borderId="5" applyNumberFormat="0" applyFill="0" applyAlignment="0" applyProtection="0"/>
    <xf numFmtId="0" fontId="79" fillId="0" borderId="0" applyNumberFormat="0" applyFill="0" applyBorder="0" applyAlignment="0" applyProtection="0"/>
    <xf numFmtId="0" fontId="80" fillId="7" borderId="1" applyNumberFormat="0" applyAlignment="0" applyProtection="0"/>
    <xf numFmtId="0" fontId="81" fillId="0" borderId="6" applyNumberFormat="0" applyFill="0" applyAlignment="0" applyProtection="0"/>
    <xf numFmtId="0" fontId="82" fillId="22" borderId="0" applyNumberFormat="0" applyBorder="0" applyAlignment="0" applyProtection="0"/>
    <xf numFmtId="0" fontId="49" fillId="0" borderId="0"/>
    <xf numFmtId="0" fontId="49" fillId="23" borderId="7" applyNumberFormat="0" applyFont="0" applyAlignment="0" applyProtection="0"/>
    <xf numFmtId="0" fontId="83" fillId="20" borderId="8" applyNumberFormat="0" applyAlignment="0" applyProtection="0"/>
    <xf numFmtId="0" fontId="84" fillId="0" borderId="0" applyNumberFormat="0" applyFill="0" applyBorder="0" applyAlignment="0" applyProtection="0"/>
    <xf numFmtId="0" fontId="85" fillId="0" borderId="9" applyNumberFormat="0" applyFill="0" applyAlignment="0" applyProtection="0"/>
    <xf numFmtId="0" fontId="86" fillId="0" borderId="0" applyNumberFormat="0" applyFill="0" applyBorder="0" applyAlignment="0" applyProtection="0"/>
    <xf numFmtId="0" fontId="49" fillId="4" borderId="0" applyNumberFormat="0" applyBorder="0" applyAlignment="0" applyProtection="0"/>
    <xf numFmtId="0" fontId="49" fillId="5" borderId="0" applyNumberFormat="0" applyBorder="0" applyAlignment="0" applyProtection="0"/>
    <xf numFmtId="0" fontId="49" fillId="6" borderId="0" applyNumberFormat="0" applyBorder="0" applyAlignment="0" applyProtection="0"/>
    <xf numFmtId="0" fontId="49" fillId="7" borderId="0" applyNumberFormat="0" applyBorder="0" applyAlignment="0" applyProtection="0"/>
    <xf numFmtId="0" fontId="49" fillId="8" borderId="0" applyNumberFormat="0" applyBorder="0" applyAlignment="0" applyProtection="0"/>
    <xf numFmtId="0" fontId="49" fillId="9" borderId="0" applyNumberFormat="0" applyBorder="0" applyAlignment="0" applyProtection="0"/>
    <xf numFmtId="0" fontId="49" fillId="10" borderId="0" applyNumberFormat="0" applyBorder="0" applyAlignment="0" applyProtection="0"/>
    <xf numFmtId="0" fontId="49" fillId="5" borderId="0" applyNumberFormat="0" applyBorder="0" applyAlignment="0" applyProtection="0"/>
    <xf numFmtId="0" fontId="49" fillId="8" borderId="0" applyNumberFormat="0" applyBorder="0" applyAlignment="0" applyProtection="0"/>
    <xf numFmtId="0" fontId="49" fillId="11" borderId="0" applyNumberFormat="0" applyBorder="0" applyAlignment="0" applyProtection="0"/>
    <xf numFmtId="0" fontId="71" fillId="12" borderId="0" applyNumberFormat="0" applyBorder="0" applyAlignment="0" applyProtection="0"/>
    <xf numFmtId="0" fontId="71" fillId="9" borderId="0" applyNumberFormat="0" applyBorder="0" applyAlignment="0" applyProtection="0"/>
    <xf numFmtId="0" fontId="71" fillId="10" borderId="0" applyNumberFormat="0" applyBorder="0" applyAlignment="0" applyProtection="0"/>
    <xf numFmtId="0" fontId="71" fillId="13" borderId="0" applyNumberFormat="0" applyBorder="0" applyAlignment="0" applyProtection="0"/>
    <xf numFmtId="0" fontId="71" fillId="14" borderId="0" applyNumberFormat="0" applyBorder="0" applyAlignment="0" applyProtection="0"/>
    <xf numFmtId="0" fontId="71" fillId="15" borderId="0" applyNumberFormat="0" applyBorder="0" applyAlignment="0" applyProtection="0"/>
    <xf numFmtId="0" fontId="71" fillId="16" borderId="0" applyNumberFormat="0" applyBorder="0" applyAlignment="0" applyProtection="0"/>
    <xf numFmtId="0" fontId="71" fillId="17" borderId="0" applyNumberFormat="0" applyBorder="0" applyAlignment="0" applyProtection="0"/>
    <xf numFmtId="0" fontId="71" fillId="18" borderId="0" applyNumberFormat="0" applyBorder="0" applyAlignment="0" applyProtection="0"/>
    <xf numFmtId="0" fontId="71" fillId="13" borderId="0" applyNumberFormat="0" applyBorder="0" applyAlignment="0" applyProtection="0"/>
    <xf numFmtId="0" fontId="71" fillId="14" borderId="0" applyNumberFormat="0" applyBorder="0" applyAlignment="0" applyProtection="0"/>
    <xf numFmtId="0" fontId="71" fillId="19" borderId="0" applyNumberFormat="0" applyBorder="0" applyAlignment="0" applyProtection="0"/>
    <xf numFmtId="0" fontId="72" fillId="3" borderId="0" applyNumberFormat="0" applyBorder="0" applyAlignment="0" applyProtection="0"/>
    <xf numFmtId="0" fontId="73" fillId="20" borderId="1" applyNumberFormat="0" applyAlignment="0" applyProtection="0"/>
    <xf numFmtId="0" fontId="74" fillId="21" borderId="2" applyNumberFormat="0" applyAlignment="0" applyProtection="0"/>
    <xf numFmtId="0" fontId="49" fillId="7" borderId="0" applyNumberFormat="0" applyBorder="0" applyAlignment="0" applyProtection="0"/>
    <xf numFmtId="0" fontId="49" fillId="6" borderId="0" applyNumberFormat="0" applyBorder="0" applyAlignment="0" applyProtection="0"/>
    <xf numFmtId="0" fontId="75" fillId="0" borderId="0" applyNumberFormat="0" applyFill="0" applyBorder="0" applyAlignment="0" applyProtection="0"/>
    <xf numFmtId="0" fontId="76" fillId="4" borderId="0" applyNumberFormat="0" applyBorder="0" applyAlignment="0" applyProtection="0"/>
    <xf numFmtId="0" fontId="77" fillId="0" borderId="3" applyNumberFormat="0" applyFill="0" applyAlignment="0" applyProtection="0"/>
    <xf numFmtId="0" fontId="78" fillId="0" borderId="4" applyNumberFormat="0" applyFill="0" applyAlignment="0" applyProtection="0"/>
    <xf numFmtId="0" fontId="79" fillId="0" borderId="5" applyNumberFormat="0" applyFill="0" applyAlignment="0" applyProtection="0"/>
    <xf numFmtId="0" fontId="79" fillId="0" borderId="0" applyNumberFormat="0" applyFill="0" applyBorder="0" applyAlignment="0" applyProtection="0"/>
    <xf numFmtId="0" fontId="49" fillId="5" borderId="0" applyNumberFormat="0" applyBorder="0" applyAlignment="0" applyProtection="0"/>
    <xf numFmtId="0" fontId="49" fillId="4" borderId="0" applyNumberFormat="0" applyBorder="0" applyAlignment="0" applyProtection="0"/>
    <xf numFmtId="0" fontId="80" fillId="7" borderId="1" applyNumberFormat="0" applyAlignment="0" applyProtection="0"/>
    <xf numFmtId="0" fontId="81" fillId="0" borderId="6" applyNumberFormat="0" applyFill="0" applyAlignment="0" applyProtection="0"/>
    <xf numFmtId="0" fontId="82" fillId="22" borderId="0" applyNumberFormat="0" applyBorder="0" applyAlignment="0" applyProtection="0"/>
    <xf numFmtId="0" fontId="49" fillId="0" borderId="0"/>
    <xf numFmtId="0" fontId="49" fillId="2" borderId="0" applyNumberFormat="0" applyBorder="0" applyAlignment="0" applyProtection="0"/>
    <xf numFmtId="0" fontId="49" fillId="3" borderId="0" applyNumberFormat="0" applyBorder="0" applyAlignment="0" applyProtection="0"/>
    <xf numFmtId="0" fontId="49" fillId="23" borderId="7" applyNumberFormat="0" applyFont="0" applyAlignment="0" applyProtection="0"/>
    <xf numFmtId="0" fontId="83" fillId="20" borderId="8" applyNumberFormat="0" applyAlignment="0" applyProtection="0"/>
    <xf numFmtId="0" fontId="84" fillId="0" borderId="0" applyNumberFormat="0" applyFill="0" applyBorder="0" applyAlignment="0" applyProtection="0"/>
    <xf numFmtId="0" fontId="85" fillId="0" borderId="9" applyNumberFormat="0" applyFill="0" applyAlignment="0" applyProtection="0"/>
    <xf numFmtId="0" fontId="86" fillId="0" borderId="0" applyNumberFormat="0" applyFill="0" applyBorder="0" applyAlignment="0" applyProtection="0"/>
    <xf numFmtId="0" fontId="49" fillId="8" borderId="0" applyNumberFormat="0" applyBorder="0" applyAlignment="0" applyProtection="0"/>
    <xf numFmtId="0" fontId="49" fillId="9" borderId="0" applyNumberFormat="0" applyBorder="0" applyAlignment="0" applyProtection="0"/>
    <xf numFmtId="0" fontId="49" fillId="10" borderId="0" applyNumberFormat="0" applyBorder="0" applyAlignment="0" applyProtection="0"/>
    <xf numFmtId="0" fontId="49" fillId="5" borderId="0" applyNumberFormat="0" applyBorder="0" applyAlignment="0" applyProtection="0"/>
    <xf numFmtId="0" fontId="49" fillId="8" borderId="0" applyNumberFormat="0" applyBorder="0" applyAlignment="0" applyProtection="0"/>
    <xf numFmtId="0" fontId="49" fillId="11" borderId="0" applyNumberFormat="0" applyBorder="0" applyAlignment="0" applyProtection="0"/>
    <xf numFmtId="0" fontId="71" fillId="12" borderId="0" applyNumberFormat="0" applyBorder="0" applyAlignment="0" applyProtection="0"/>
    <xf numFmtId="0" fontId="71" fillId="9" borderId="0" applyNumberFormat="0" applyBorder="0" applyAlignment="0" applyProtection="0"/>
    <xf numFmtId="0" fontId="71" fillId="10" borderId="0" applyNumberFormat="0" applyBorder="0" applyAlignment="0" applyProtection="0"/>
    <xf numFmtId="0" fontId="71" fillId="13" borderId="0" applyNumberFormat="0" applyBorder="0" applyAlignment="0" applyProtection="0"/>
    <xf numFmtId="0" fontId="71" fillId="14" borderId="0" applyNumberFormat="0" applyBorder="0" applyAlignment="0" applyProtection="0"/>
    <xf numFmtId="0" fontId="71" fillId="15" borderId="0" applyNumberFormat="0" applyBorder="0" applyAlignment="0" applyProtection="0"/>
    <xf numFmtId="0" fontId="71" fillId="16" borderId="0" applyNumberFormat="0" applyBorder="0" applyAlignment="0" applyProtection="0"/>
    <xf numFmtId="0" fontId="71" fillId="17" borderId="0" applyNumberFormat="0" applyBorder="0" applyAlignment="0" applyProtection="0"/>
    <xf numFmtId="0" fontId="71" fillId="18" borderId="0" applyNumberFormat="0" applyBorder="0" applyAlignment="0" applyProtection="0"/>
    <xf numFmtId="0" fontId="71" fillId="13" borderId="0" applyNumberFormat="0" applyBorder="0" applyAlignment="0" applyProtection="0"/>
    <xf numFmtId="0" fontId="71" fillId="14" borderId="0" applyNumberFormat="0" applyBorder="0" applyAlignment="0" applyProtection="0"/>
    <xf numFmtId="0" fontId="71" fillId="19" borderId="0" applyNumberFormat="0" applyBorder="0" applyAlignment="0" applyProtection="0"/>
    <xf numFmtId="0" fontId="72" fillId="3" borderId="0" applyNumberFormat="0" applyBorder="0" applyAlignment="0" applyProtection="0"/>
    <xf numFmtId="0" fontId="73" fillId="20" borderId="1" applyNumberFormat="0" applyAlignment="0" applyProtection="0"/>
    <xf numFmtId="0" fontId="74" fillId="21" borderId="2" applyNumberFormat="0" applyAlignment="0" applyProtection="0"/>
    <xf numFmtId="0" fontId="49" fillId="7" borderId="0" applyNumberFormat="0" applyBorder="0" applyAlignment="0" applyProtection="0"/>
    <xf numFmtId="0" fontId="49" fillId="6" borderId="0" applyNumberFormat="0" applyBorder="0" applyAlignment="0" applyProtection="0"/>
    <xf numFmtId="0" fontId="75" fillId="0" borderId="0" applyNumberFormat="0" applyFill="0" applyBorder="0" applyAlignment="0" applyProtection="0"/>
    <xf numFmtId="0" fontId="76" fillId="4" borderId="0" applyNumberFormat="0" applyBorder="0" applyAlignment="0" applyProtection="0"/>
    <xf numFmtId="0" fontId="77" fillId="0" borderId="3" applyNumberFormat="0" applyFill="0" applyAlignment="0" applyProtection="0"/>
    <xf numFmtId="0" fontId="78" fillId="0" borderId="4" applyNumberFormat="0" applyFill="0" applyAlignment="0" applyProtection="0"/>
    <xf numFmtId="0" fontId="79" fillId="0" borderId="5" applyNumberFormat="0" applyFill="0" applyAlignment="0" applyProtection="0"/>
    <xf numFmtId="0" fontId="79" fillId="0" borderId="0" applyNumberFormat="0" applyFill="0" applyBorder="0" applyAlignment="0" applyProtection="0"/>
    <xf numFmtId="0" fontId="49" fillId="5" borderId="0" applyNumberFormat="0" applyBorder="0" applyAlignment="0" applyProtection="0"/>
    <xf numFmtId="0" fontId="49" fillId="4" borderId="0" applyNumberFormat="0" applyBorder="0" applyAlignment="0" applyProtection="0"/>
    <xf numFmtId="0" fontId="80" fillId="7" borderId="1" applyNumberFormat="0" applyAlignment="0" applyProtection="0"/>
    <xf numFmtId="0" fontId="81" fillId="0" borderId="6" applyNumberFormat="0" applyFill="0" applyAlignment="0" applyProtection="0"/>
    <xf numFmtId="0" fontId="82" fillId="22" borderId="0" applyNumberFormat="0" applyBorder="0" applyAlignment="0" applyProtection="0"/>
    <xf numFmtId="0" fontId="49" fillId="0" borderId="0"/>
    <xf numFmtId="0" fontId="49" fillId="2" borderId="0" applyNumberFormat="0" applyBorder="0" applyAlignment="0" applyProtection="0"/>
    <xf numFmtId="0" fontId="49" fillId="3" borderId="0" applyNumberFormat="0" applyBorder="0" applyAlignment="0" applyProtection="0"/>
    <xf numFmtId="0" fontId="49" fillId="23" borderId="7" applyNumberFormat="0" applyFont="0" applyAlignment="0" applyProtection="0"/>
    <xf numFmtId="0" fontId="83" fillId="20" borderId="8" applyNumberFormat="0" applyAlignment="0" applyProtection="0"/>
    <xf numFmtId="0" fontId="84" fillId="0" borderId="0" applyNumberFormat="0" applyFill="0" applyBorder="0" applyAlignment="0" applyProtection="0"/>
    <xf numFmtId="0" fontId="85" fillId="0" borderId="9" applyNumberFormat="0" applyFill="0" applyAlignment="0" applyProtection="0"/>
    <xf numFmtId="0" fontId="86" fillId="0" borderId="0" applyNumberFormat="0" applyFill="0" applyBorder="0" applyAlignment="0" applyProtection="0"/>
    <xf numFmtId="0" fontId="49" fillId="8" borderId="0" applyNumberFormat="0" applyBorder="0" applyAlignment="0" applyProtection="0"/>
    <xf numFmtId="0" fontId="49" fillId="9" borderId="0" applyNumberFormat="0" applyBorder="0" applyAlignment="0" applyProtection="0"/>
    <xf numFmtId="0" fontId="49" fillId="10" borderId="0" applyNumberFormat="0" applyBorder="0" applyAlignment="0" applyProtection="0"/>
    <xf numFmtId="0" fontId="49" fillId="5" borderId="0" applyNumberFormat="0" applyBorder="0" applyAlignment="0" applyProtection="0"/>
    <xf numFmtId="0" fontId="49" fillId="8" borderId="0" applyNumberFormat="0" applyBorder="0" applyAlignment="0" applyProtection="0"/>
    <xf numFmtId="0" fontId="49" fillId="11" borderId="0" applyNumberFormat="0" applyBorder="0" applyAlignment="0" applyProtection="0"/>
    <xf numFmtId="0" fontId="71" fillId="12" borderId="0" applyNumberFormat="0" applyBorder="0" applyAlignment="0" applyProtection="0"/>
    <xf numFmtId="0" fontId="71" fillId="9" borderId="0" applyNumberFormat="0" applyBorder="0" applyAlignment="0" applyProtection="0"/>
    <xf numFmtId="0" fontId="71" fillId="10" borderId="0" applyNumberFormat="0" applyBorder="0" applyAlignment="0" applyProtection="0"/>
    <xf numFmtId="0" fontId="71" fillId="13" borderId="0" applyNumberFormat="0" applyBorder="0" applyAlignment="0" applyProtection="0"/>
    <xf numFmtId="0" fontId="71" fillId="14" borderId="0" applyNumberFormat="0" applyBorder="0" applyAlignment="0" applyProtection="0"/>
    <xf numFmtId="0" fontId="71" fillId="15" borderId="0" applyNumberFormat="0" applyBorder="0" applyAlignment="0" applyProtection="0"/>
    <xf numFmtId="0" fontId="71" fillId="16" borderId="0" applyNumberFormat="0" applyBorder="0" applyAlignment="0" applyProtection="0"/>
    <xf numFmtId="0" fontId="71" fillId="17" borderId="0" applyNumberFormat="0" applyBorder="0" applyAlignment="0" applyProtection="0"/>
    <xf numFmtId="0" fontId="71" fillId="18" borderId="0" applyNumberFormat="0" applyBorder="0" applyAlignment="0" applyProtection="0"/>
    <xf numFmtId="0" fontId="71" fillId="13" borderId="0" applyNumberFormat="0" applyBorder="0" applyAlignment="0" applyProtection="0"/>
    <xf numFmtId="0" fontId="71" fillId="14" borderId="0" applyNumberFormat="0" applyBorder="0" applyAlignment="0" applyProtection="0"/>
    <xf numFmtId="0" fontId="71" fillId="19" borderId="0" applyNumberFormat="0" applyBorder="0" applyAlignment="0" applyProtection="0"/>
    <xf numFmtId="0" fontId="72" fillId="3" borderId="0" applyNumberFormat="0" applyBorder="0" applyAlignment="0" applyProtection="0"/>
    <xf numFmtId="0" fontId="73" fillId="20" borderId="1" applyNumberFormat="0" applyAlignment="0" applyProtection="0"/>
    <xf numFmtId="0" fontId="74" fillId="21" borderId="2" applyNumberFormat="0" applyAlignment="0" applyProtection="0"/>
    <xf numFmtId="0" fontId="49" fillId="7" borderId="0" applyNumberFormat="0" applyBorder="0" applyAlignment="0" applyProtection="0"/>
    <xf numFmtId="0" fontId="49" fillId="6" borderId="0" applyNumberFormat="0" applyBorder="0" applyAlignment="0" applyProtection="0"/>
    <xf numFmtId="0" fontId="75" fillId="0" borderId="0" applyNumberFormat="0" applyFill="0" applyBorder="0" applyAlignment="0" applyProtection="0"/>
    <xf numFmtId="0" fontId="76" fillId="4" borderId="0" applyNumberFormat="0" applyBorder="0" applyAlignment="0" applyProtection="0"/>
    <xf numFmtId="0" fontId="77" fillId="0" borderId="3" applyNumberFormat="0" applyFill="0" applyAlignment="0" applyProtection="0"/>
    <xf numFmtId="0" fontId="78" fillId="0" borderId="4" applyNumberFormat="0" applyFill="0" applyAlignment="0" applyProtection="0"/>
    <xf numFmtId="0" fontId="79" fillId="0" borderId="5" applyNumberFormat="0" applyFill="0" applyAlignment="0" applyProtection="0"/>
    <xf numFmtId="0" fontId="79" fillId="0" borderId="0" applyNumberFormat="0" applyFill="0" applyBorder="0" applyAlignment="0" applyProtection="0"/>
    <xf numFmtId="0" fontId="49" fillId="5" borderId="0" applyNumberFormat="0" applyBorder="0" applyAlignment="0" applyProtection="0"/>
    <xf numFmtId="0" fontId="49" fillId="4" borderId="0" applyNumberFormat="0" applyBorder="0" applyAlignment="0" applyProtection="0"/>
    <xf numFmtId="0" fontId="80" fillId="7" borderId="1" applyNumberFormat="0" applyAlignment="0" applyProtection="0"/>
    <xf numFmtId="0" fontId="81" fillId="0" borderId="6" applyNumberFormat="0" applyFill="0" applyAlignment="0" applyProtection="0"/>
    <xf numFmtId="0" fontId="82" fillId="22" borderId="0" applyNumberFormat="0" applyBorder="0" applyAlignment="0" applyProtection="0"/>
    <xf numFmtId="0" fontId="49" fillId="0" borderId="0"/>
    <xf numFmtId="0" fontId="49" fillId="2" borderId="0" applyNumberFormat="0" applyBorder="0" applyAlignment="0" applyProtection="0"/>
    <xf numFmtId="0" fontId="49" fillId="23" borderId="7" applyNumberFormat="0" applyFont="0" applyAlignment="0" applyProtection="0"/>
    <xf numFmtId="0" fontId="83" fillId="20" borderId="8" applyNumberFormat="0" applyAlignment="0" applyProtection="0"/>
    <xf numFmtId="0" fontId="84" fillId="0" borderId="0" applyNumberFormat="0" applyFill="0" applyBorder="0" applyAlignment="0" applyProtection="0"/>
    <xf numFmtId="0" fontId="85" fillId="0" borderId="9" applyNumberFormat="0" applyFill="0" applyAlignment="0" applyProtection="0"/>
    <xf numFmtId="0" fontId="86" fillId="0" borderId="0" applyNumberFormat="0" applyFill="0" applyBorder="0" applyAlignment="0" applyProtection="0"/>
    <xf numFmtId="0" fontId="49" fillId="8" borderId="0" applyNumberFormat="0" applyBorder="0" applyAlignment="0" applyProtection="0"/>
    <xf numFmtId="0" fontId="49" fillId="9" borderId="0" applyNumberFormat="0" applyBorder="0" applyAlignment="0" applyProtection="0"/>
    <xf numFmtId="0" fontId="49" fillId="10" borderId="0" applyNumberFormat="0" applyBorder="0" applyAlignment="0" applyProtection="0"/>
    <xf numFmtId="0" fontId="49" fillId="5" borderId="0" applyNumberFormat="0" applyBorder="0" applyAlignment="0" applyProtection="0"/>
    <xf numFmtId="0" fontId="49" fillId="8" borderId="0" applyNumberFormat="0" applyBorder="0" applyAlignment="0" applyProtection="0"/>
    <xf numFmtId="0" fontId="49" fillId="11" borderId="0" applyNumberFormat="0" applyBorder="0" applyAlignment="0" applyProtection="0"/>
    <xf numFmtId="0" fontId="71" fillId="12" borderId="0" applyNumberFormat="0" applyBorder="0" applyAlignment="0" applyProtection="0"/>
    <xf numFmtId="0" fontId="71" fillId="9" borderId="0" applyNumberFormat="0" applyBorder="0" applyAlignment="0" applyProtection="0"/>
    <xf numFmtId="0" fontId="71" fillId="10" borderId="0" applyNumberFormat="0" applyBorder="0" applyAlignment="0" applyProtection="0"/>
    <xf numFmtId="0" fontId="71" fillId="13" borderId="0" applyNumberFormat="0" applyBorder="0" applyAlignment="0" applyProtection="0"/>
    <xf numFmtId="0" fontId="71" fillId="14" borderId="0" applyNumberFormat="0" applyBorder="0" applyAlignment="0" applyProtection="0"/>
    <xf numFmtId="0" fontId="71" fillId="15" borderId="0" applyNumberFormat="0" applyBorder="0" applyAlignment="0" applyProtection="0"/>
    <xf numFmtId="0" fontId="71" fillId="16" borderId="0" applyNumberFormat="0" applyBorder="0" applyAlignment="0" applyProtection="0"/>
    <xf numFmtId="0" fontId="71" fillId="17" borderId="0" applyNumberFormat="0" applyBorder="0" applyAlignment="0" applyProtection="0"/>
    <xf numFmtId="0" fontId="71" fillId="18" borderId="0" applyNumberFormat="0" applyBorder="0" applyAlignment="0" applyProtection="0"/>
    <xf numFmtId="0" fontId="71" fillId="13" borderId="0" applyNumberFormat="0" applyBorder="0" applyAlignment="0" applyProtection="0"/>
    <xf numFmtId="0" fontId="71" fillId="14" borderId="0" applyNumberFormat="0" applyBorder="0" applyAlignment="0" applyProtection="0"/>
    <xf numFmtId="0" fontId="71" fillId="19" borderId="0" applyNumberFormat="0" applyBorder="0" applyAlignment="0" applyProtection="0"/>
    <xf numFmtId="0" fontId="72" fillId="3" borderId="0" applyNumberFormat="0" applyBorder="0" applyAlignment="0" applyProtection="0"/>
    <xf numFmtId="0" fontId="73" fillId="20" borderId="1" applyNumberFormat="0" applyAlignment="0" applyProtection="0"/>
    <xf numFmtId="0" fontId="74" fillId="21" borderId="2" applyNumberFormat="0" applyAlignment="0" applyProtection="0"/>
    <xf numFmtId="0" fontId="75" fillId="0" borderId="0" applyNumberFormat="0" applyFill="0" applyBorder="0" applyAlignment="0" applyProtection="0"/>
    <xf numFmtId="0" fontId="76" fillId="4" borderId="0" applyNumberFormat="0" applyBorder="0" applyAlignment="0" applyProtection="0"/>
    <xf numFmtId="0" fontId="77" fillId="0" borderId="3" applyNumberFormat="0" applyFill="0" applyAlignment="0" applyProtection="0"/>
    <xf numFmtId="0" fontId="78" fillId="0" borderId="4" applyNumberFormat="0" applyFill="0" applyAlignment="0" applyProtection="0"/>
    <xf numFmtId="0" fontId="79" fillId="0" borderId="5" applyNumberFormat="0" applyFill="0" applyAlignment="0" applyProtection="0"/>
    <xf numFmtId="0" fontId="79" fillId="0" borderId="0" applyNumberFormat="0" applyFill="0" applyBorder="0" applyAlignment="0" applyProtection="0"/>
    <xf numFmtId="0" fontId="80" fillId="7" borderId="1" applyNumberFormat="0" applyAlignment="0" applyProtection="0"/>
    <xf numFmtId="0" fontId="81" fillId="0" borderId="6" applyNumberFormat="0" applyFill="0" applyAlignment="0" applyProtection="0"/>
    <xf numFmtId="0" fontId="82" fillId="22" borderId="0" applyNumberFormat="0" applyBorder="0" applyAlignment="0" applyProtection="0"/>
    <xf numFmtId="0" fontId="49" fillId="0" borderId="0"/>
    <xf numFmtId="0" fontId="49" fillId="23" borderId="7" applyNumberFormat="0" applyFont="0" applyAlignment="0" applyProtection="0"/>
    <xf numFmtId="0" fontId="83" fillId="20" borderId="8" applyNumberFormat="0" applyAlignment="0" applyProtection="0"/>
    <xf numFmtId="0" fontId="84" fillId="0" borderId="0" applyNumberFormat="0" applyFill="0" applyBorder="0" applyAlignment="0" applyProtection="0"/>
    <xf numFmtId="0" fontId="85" fillId="0" borderId="9" applyNumberFormat="0" applyFill="0" applyAlignment="0" applyProtection="0"/>
    <xf numFmtId="0" fontId="86" fillId="0" borderId="0" applyNumberFormat="0" applyFill="0" applyBorder="0" applyAlignment="0" applyProtection="0"/>
    <xf numFmtId="0" fontId="46" fillId="24" borderId="0" applyNumberFormat="0" applyBorder="0" applyAlignment="0" applyProtection="0"/>
    <xf numFmtId="0" fontId="46" fillId="25" borderId="0" applyNumberFormat="0" applyBorder="0" applyAlignment="0" applyProtection="0"/>
    <xf numFmtId="0" fontId="46" fillId="26" borderId="0" applyNumberFormat="0" applyBorder="0" applyAlignment="0" applyProtection="0"/>
    <xf numFmtId="0" fontId="46" fillId="27" borderId="0" applyNumberFormat="0" applyBorder="0" applyAlignment="0" applyProtection="0"/>
    <xf numFmtId="0" fontId="46" fillId="28" borderId="0" applyNumberFormat="0" applyBorder="0" applyAlignment="0" applyProtection="0"/>
    <xf numFmtId="0" fontId="46" fillId="29" borderId="0" applyNumberFormat="0" applyBorder="0" applyAlignment="0" applyProtection="0"/>
    <xf numFmtId="0" fontId="46" fillId="30" borderId="0" applyNumberFormat="0" applyBorder="0" applyAlignment="0" applyProtection="0"/>
    <xf numFmtId="0" fontId="46" fillId="31" borderId="0" applyNumberFormat="0" applyBorder="0" applyAlignment="0" applyProtection="0"/>
    <xf numFmtId="0" fontId="46" fillId="32" borderId="0" applyNumberFormat="0" applyBorder="0" applyAlignment="0" applyProtection="0"/>
    <xf numFmtId="0" fontId="46" fillId="33" borderId="0" applyNumberFormat="0" applyBorder="0" applyAlignment="0" applyProtection="0"/>
    <xf numFmtId="0" fontId="46" fillId="34" borderId="0" applyNumberFormat="0" applyBorder="0" applyAlignment="0" applyProtection="0"/>
    <xf numFmtId="0" fontId="46" fillId="35" borderId="0" applyNumberFormat="0" applyBorder="0" applyAlignment="0" applyProtection="0"/>
    <xf numFmtId="0" fontId="46" fillId="35" borderId="0" applyNumberFormat="0" applyBorder="0" applyAlignment="0" applyProtection="0"/>
    <xf numFmtId="0" fontId="46" fillId="34" borderId="0" applyNumberFormat="0" applyBorder="0" applyAlignment="0" applyProtection="0"/>
    <xf numFmtId="0" fontId="46" fillId="33" borderId="0" applyNumberFormat="0" applyBorder="0" applyAlignment="0" applyProtection="0"/>
    <xf numFmtId="0" fontId="46" fillId="32" borderId="0" applyNumberFormat="0" applyBorder="0" applyAlignment="0" applyProtection="0"/>
    <xf numFmtId="0" fontId="46" fillId="31" borderId="0" applyNumberFormat="0" applyBorder="0" applyAlignment="0" applyProtection="0"/>
    <xf numFmtId="0" fontId="46" fillId="30" borderId="0" applyNumberFormat="0" applyBorder="0" applyAlignment="0" applyProtection="0"/>
    <xf numFmtId="0" fontId="46" fillId="29" borderId="0" applyNumberFormat="0" applyBorder="0" applyAlignment="0" applyProtection="0"/>
    <xf numFmtId="0" fontId="46" fillId="28" borderId="0" applyNumberFormat="0" applyBorder="0" applyAlignment="0" applyProtection="0"/>
    <xf numFmtId="0" fontId="46" fillId="27" borderId="0" applyNumberFormat="0" applyBorder="0" applyAlignment="0" applyProtection="0"/>
    <xf numFmtId="0" fontId="46" fillId="54" borderId="81" applyNumberFormat="0" applyFont="0" applyAlignment="0" applyProtection="0"/>
    <xf numFmtId="0" fontId="46" fillId="26" borderId="0" applyNumberFormat="0" applyBorder="0" applyAlignment="0" applyProtection="0"/>
    <xf numFmtId="0" fontId="46" fillId="25" borderId="0" applyNumberFormat="0" applyBorder="0" applyAlignment="0" applyProtection="0"/>
    <xf numFmtId="0" fontId="46" fillId="24" borderId="0" applyNumberFormat="0" applyBorder="0" applyAlignment="0" applyProtection="0"/>
    <xf numFmtId="0" fontId="46" fillId="35" borderId="0" applyNumberFormat="0" applyBorder="0" applyAlignment="0" applyProtection="0"/>
    <xf numFmtId="0" fontId="46" fillId="34" borderId="0" applyNumberFormat="0" applyBorder="0" applyAlignment="0" applyProtection="0"/>
    <xf numFmtId="0" fontId="46" fillId="33" borderId="0" applyNumberFormat="0" applyBorder="0" applyAlignment="0" applyProtection="0"/>
    <xf numFmtId="0" fontId="46" fillId="32" borderId="0" applyNumberFormat="0" applyBorder="0" applyAlignment="0" applyProtection="0"/>
    <xf numFmtId="0" fontId="46" fillId="31" borderId="0" applyNumberFormat="0" applyBorder="0" applyAlignment="0" applyProtection="0"/>
    <xf numFmtId="0" fontId="46" fillId="30" borderId="0" applyNumberFormat="0" applyBorder="0" applyAlignment="0" applyProtection="0"/>
    <xf numFmtId="0" fontId="46" fillId="29" borderId="0" applyNumberFormat="0" applyBorder="0" applyAlignment="0" applyProtection="0"/>
    <xf numFmtId="0" fontId="46" fillId="28" borderId="0" applyNumberFormat="0" applyBorder="0" applyAlignment="0" applyProtection="0"/>
    <xf numFmtId="0" fontId="46" fillId="27" borderId="0" applyNumberFormat="0" applyBorder="0" applyAlignment="0" applyProtection="0"/>
    <xf numFmtId="0" fontId="46" fillId="54" borderId="81" applyNumberFormat="0" applyFont="0" applyAlignment="0" applyProtection="0"/>
    <xf numFmtId="0" fontId="46" fillId="26" borderId="0" applyNumberFormat="0" applyBorder="0" applyAlignment="0" applyProtection="0"/>
    <xf numFmtId="0" fontId="46" fillId="25" borderId="0" applyNumberFormat="0" applyBorder="0" applyAlignment="0" applyProtection="0"/>
    <xf numFmtId="0" fontId="46" fillId="24" borderId="0" applyNumberFormat="0" applyBorder="0" applyAlignment="0" applyProtection="0"/>
    <xf numFmtId="0" fontId="46" fillId="54" borderId="81" applyNumberFormat="0" applyFont="0" applyAlignment="0" applyProtection="0"/>
    <xf numFmtId="0" fontId="45" fillId="24" borderId="0" applyNumberFormat="0" applyBorder="0" applyAlignment="0" applyProtection="0"/>
    <xf numFmtId="0" fontId="45" fillId="25" borderId="0" applyNumberFormat="0" applyBorder="0" applyAlignment="0" applyProtection="0"/>
    <xf numFmtId="0" fontId="45" fillId="26" borderId="0" applyNumberFormat="0" applyBorder="0" applyAlignment="0" applyProtection="0"/>
    <xf numFmtId="0" fontId="45" fillId="27" borderId="0" applyNumberFormat="0" applyBorder="0" applyAlignment="0" applyProtection="0"/>
    <xf numFmtId="0" fontId="45" fillId="28" borderId="0" applyNumberFormat="0" applyBorder="0" applyAlignment="0" applyProtection="0"/>
    <xf numFmtId="0" fontId="45" fillId="29" borderId="0" applyNumberFormat="0" applyBorder="0" applyAlignment="0" applyProtection="0"/>
    <xf numFmtId="0" fontId="45" fillId="30" borderId="0" applyNumberFormat="0" applyBorder="0" applyAlignment="0" applyProtection="0"/>
    <xf numFmtId="0" fontId="45" fillId="31" borderId="0" applyNumberFormat="0" applyBorder="0" applyAlignment="0" applyProtection="0"/>
    <xf numFmtId="0" fontId="45" fillId="32" borderId="0" applyNumberFormat="0" applyBorder="0" applyAlignment="0" applyProtection="0"/>
    <xf numFmtId="0" fontId="45" fillId="33" borderId="0" applyNumberFormat="0" applyBorder="0" applyAlignment="0" applyProtection="0"/>
    <xf numFmtId="0" fontId="45" fillId="34"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4" borderId="0" applyNumberFormat="0" applyBorder="0" applyAlignment="0" applyProtection="0"/>
    <xf numFmtId="0" fontId="45" fillId="33" borderId="0" applyNumberFormat="0" applyBorder="0" applyAlignment="0" applyProtection="0"/>
    <xf numFmtId="0" fontId="45" fillId="32" borderId="0" applyNumberFormat="0" applyBorder="0" applyAlignment="0" applyProtection="0"/>
    <xf numFmtId="0" fontId="45" fillId="31" borderId="0" applyNumberFormat="0" applyBorder="0" applyAlignment="0" applyProtection="0"/>
    <xf numFmtId="0" fontId="45" fillId="30" borderId="0" applyNumberFormat="0" applyBorder="0" applyAlignment="0" applyProtection="0"/>
    <xf numFmtId="0" fontId="45" fillId="29" borderId="0" applyNumberFormat="0" applyBorder="0" applyAlignment="0" applyProtection="0"/>
    <xf numFmtId="0" fontId="45" fillId="28" borderId="0" applyNumberFormat="0" applyBorder="0" applyAlignment="0" applyProtection="0"/>
    <xf numFmtId="0" fontId="45" fillId="27" borderId="0" applyNumberFormat="0" applyBorder="0" applyAlignment="0" applyProtection="0"/>
    <xf numFmtId="0" fontId="45" fillId="54" borderId="81" applyNumberFormat="0" applyFont="0" applyAlignment="0" applyProtection="0"/>
    <xf numFmtId="0" fontId="45" fillId="26" borderId="0" applyNumberFormat="0" applyBorder="0" applyAlignment="0" applyProtection="0"/>
    <xf numFmtId="0" fontId="45" fillId="25" borderId="0" applyNumberFormat="0" applyBorder="0" applyAlignment="0" applyProtection="0"/>
    <xf numFmtId="0" fontId="45" fillId="24" borderId="0" applyNumberFormat="0" applyBorder="0" applyAlignment="0" applyProtection="0"/>
    <xf numFmtId="0" fontId="45" fillId="35" borderId="0" applyNumberFormat="0" applyBorder="0" applyAlignment="0" applyProtection="0"/>
    <xf numFmtId="0" fontId="45" fillId="34" borderId="0" applyNumberFormat="0" applyBorder="0" applyAlignment="0" applyProtection="0"/>
    <xf numFmtId="0" fontId="45" fillId="33" borderId="0" applyNumberFormat="0" applyBorder="0" applyAlignment="0" applyProtection="0"/>
    <xf numFmtId="0" fontId="45" fillId="32" borderId="0" applyNumberFormat="0" applyBorder="0" applyAlignment="0" applyProtection="0"/>
    <xf numFmtId="0" fontId="45" fillId="31" borderId="0" applyNumberFormat="0" applyBorder="0" applyAlignment="0" applyProtection="0"/>
    <xf numFmtId="0" fontId="45" fillId="30" borderId="0" applyNumberFormat="0" applyBorder="0" applyAlignment="0" applyProtection="0"/>
    <xf numFmtId="0" fontId="45" fillId="29" borderId="0" applyNumberFormat="0" applyBorder="0" applyAlignment="0" applyProtection="0"/>
    <xf numFmtId="0" fontId="45" fillId="28" borderId="0" applyNumberFormat="0" applyBorder="0" applyAlignment="0" applyProtection="0"/>
    <xf numFmtId="0" fontId="45" fillId="27" borderId="0" applyNumberFormat="0" applyBorder="0" applyAlignment="0" applyProtection="0"/>
    <xf numFmtId="0" fontId="45" fillId="54" borderId="81" applyNumberFormat="0" applyFont="0" applyAlignment="0" applyProtection="0"/>
    <xf numFmtId="0" fontId="45" fillId="26" borderId="0" applyNumberFormat="0" applyBorder="0" applyAlignment="0" applyProtection="0"/>
    <xf numFmtId="0" fontId="45" fillId="25" borderId="0" applyNumberFormat="0" applyBorder="0" applyAlignment="0" applyProtection="0"/>
    <xf numFmtId="0" fontId="45" fillId="24" borderId="0" applyNumberFormat="0" applyBorder="0" applyAlignment="0" applyProtection="0"/>
    <xf numFmtId="0" fontId="45" fillId="35" borderId="0" applyNumberFormat="0" applyBorder="0" applyAlignment="0" applyProtection="0"/>
    <xf numFmtId="0" fontId="45" fillId="34" borderId="0" applyNumberFormat="0" applyBorder="0" applyAlignment="0" applyProtection="0"/>
    <xf numFmtId="0" fontId="45" fillId="33" borderId="0" applyNumberFormat="0" applyBorder="0" applyAlignment="0" applyProtection="0"/>
    <xf numFmtId="0" fontId="45" fillId="32" borderId="0" applyNumberFormat="0" applyBorder="0" applyAlignment="0" applyProtection="0"/>
    <xf numFmtId="0" fontId="45" fillId="31" borderId="0" applyNumberFormat="0" applyBorder="0" applyAlignment="0" applyProtection="0"/>
    <xf numFmtId="0" fontId="45" fillId="30" borderId="0" applyNumberFormat="0" applyBorder="0" applyAlignment="0" applyProtection="0"/>
    <xf numFmtId="0" fontId="45" fillId="29" borderId="0" applyNumberFormat="0" applyBorder="0" applyAlignment="0" applyProtection="0"/>
    <xf numFmtId="0" fontId="45" fillId="28" borderId="0" applyNumberFormat="0" applyBorder="0" applyAlignment="0" applyProtection="0"/>
    <xf numFmtId="0" fontId="45" fillId="27" borderId="0" applyNumberFormat="0" applyBorder="0" applyAlignment="0" applyProtection="0"/>
    <xf numFmtId="0" fontId="45" fillId="54" borderId="81" applyNumberFormat="0" applyFont="0" applyAlignment="0" applyProtection="0"/>
    <xf numFmtId="0" fontId="45" fillId="26" borderId="0" applyNumberFormat="0" applyBorder="0" applyAlignment="0" applyProtection="0"/>
    <xf numFmtId="0" fontId="45" fillId="25" borderId="0" applyNumberFormat="0" applyBorder="0" applyAlignment="0" applyProtection="0"/>
    <xf numFmtId="0" fontId="45" fillId="24" borderId="0" applyNumberFormat="0" applyBorder="0" applyAlignment="0" applyProtection="0"/>
    <xf numFmtId="0" fontId="45" fillId="35" borderId="0" applyNumberFormat="0" applyBorder="0" applyAlignment="0" applyProtection="0"/>
    <xf numFmtId="0" fontId="45" fillId="34" borderId="0" applyNumberFormat="0" applyBorder="0" applyAlignment="0" applyProtection="0"/>
    <xf numFmtId="0" fontId="45" fillId="33" borderId="0" applyNumberFormat="0" applyBorder="0" applyAlignment="0" applyProtection="0"/>
    <xf numFmtId="0" fontId="45" fillId="32" borderId="0" applyNumberFormat="0" applyBorder="0" applyAlignment="0" applyProtection="0"/>
    <xf numFmtId="0" fontId="45" fillId="31" borderId="0" applyNumberFormat="0" applyBorder="0" applyAlignment="0" applyProtection="0"/>
    <xf numFmtId="0" fontId="45" fillId="30" borderId="0" applyNumberFormat="0" applyBorder="0" applyAlignment="0" applyProtection="0"/>
    <xf numFmtId="0" fontId="45" fillId="29" borderId="0" applyNumberFormat="0" applyBorder="0" applyAlignment="0" applyProtection="0"/>
    <xf numFmtId="0" fontId="45" fillId="28" borderId="0" applyNumberFormat="0" applyBorder="0" applyAlignment="0" applyProtection="0"/>
    <xf numFmtId="0" fontId="45" fillId="27" borderId="0" applyNumberFormat="0" applyBorder="0" applyAlignment="0" applyProtection="0"/>
    <xf numFmtId="0" fontId="45" fillId="54" borderId="81" applyNumberFormat="0" applyFont="0" applyAlignment="0" applyProtection="0"/>
    <xf numFmtId="0" fontId="45" fillId="26" borderId="0" applyNumberFormat="0" applyBorder="0" applyAlignment="0" applyProtection="0"/>
    <xf numFmtId="0" fontId="45" fillId="25" borderId="0" applyNumberFormat="0" applyBorder="0" applyAlignment="0" applyProtection="0"/>
    <xf numFmtId="0" fontId="45" fillId="24" borderId="0" applyNumberFormat="0" applyBorder="0" applyAlignment="0" applyProtection="0"/>
    <xf numFmtId="0" fontId="45" fillId="54" borderId="81" applyNumberFormat="0" applyFont="0" applyAlignment="0" applyProtection="0"/>
    <xf numFmtId="0" fontId="49" fillId="3" borderId="0" applyNumberFormat="0" applyBorder="0" applyAlignment="0" applyProtection="0"/>
    <xf numFmtId="0" fontId="49" fillId="2" borderId="0" applyNumberFormat="0" applyBorder="0" applyAlignment="0" applyProtection="0"/>
    <xf numFmtId="0" fontId="49" fillId="3" borderId="0" applyNumberFormat="0" applyBorder="0" applyAlignment="0" applyProtection="0"/>
    <xf numFmtId="0" fontId="49" fillId="4" borderId="0" applyNumberFormat="0" applyBorder="0" applyAlignment="0" applyProtection="0"/>
    <xf numFmtId="0" fontId="49" fillId="5" borderId="0" applyNumberFormat="0" applyBorder="0" applyAlignment="0" applyProtection="0"/>
    <xf numFmtId="0" fontId="49" fillId="6" borderId="0" applyNumberFormat="0" applyBorder="0" applyAlignment="0" applyProtection="0"/>
    <xf numFmtId="0" fontId="49" fillId="7" borderId="0" applyNumberFormat="0" applyBorder="0" applyAlignment="0" applyProtection="0"/>
    <xf numFmtId="0" fontId="49" fillId="8" borderId="0" applyNumberFormat="0" applyBorder="0" applyAlignment="0" applyProtection="0"/>
    <xf numFmtId="0" fontId="49" fillId="9" borderId="0" applyNumberFormat="0" applyBorder="0" applyAlignment="0" applyProtection="0"/>
    <xf numFmtId="0" fontId="49" fillId="10" borderId="0" applyNumberFormat="0" applyBorder="0" applyAlignment="0" applyProtection="0"/>
    <xf numFmtId="0" fontId="49" fillId="5" borderId="0" applyNumberFormat="0" applyBorder="0" applyAlignment="0" applyProtection="0"/>
    <xf numFmtId="0" fontId="49" fillId="8" borderId="0" applyNumberFormat="0" applyBorder="0" applyAlignment="0" applyProtection="0"/>
    <xf numFmtId="0" fontId="49" fillId="11" borderId="0" applyNumberFormat="0" applyBorder="0" applyAlignment="0" applyProtection="0"/>
    <xf numFmtId="0" fontId="71" fillId="12" borderId="0" applyNumberFormat="0" applyBorder="0" applyAlignment="0" applyProtection="0"/>
    <xf numFmtId="0" fontId="71" fillId="9" borderId="0" applyNumberFormat="0" applyBorder="0" applyAlignment="0" applyProtection="0"/>
    <xf numFmtId="0" fontId="71" fillId="10" borderId="0" applyNumberFormat="0" applyBorder="0" applyAlignment="0" applyProtection="0"/>
    <xf numFmtId="0" fontId="71" fillId="13" borderId="0" applyNumberFormat="0" applyBorder="0" applyAlignment="0" applyProtection="0"/>
    <xf numFmtId="0" fontId="71" fillId="14" borderId="0" applyNumberFormat="0" applyBorder="0" applyAlignment="0" applyProtection="0"/>
    <xf numFmtId="0" fontId="71" fillId="15" borderId="0" applyNumberFormat="0" applyBorder="0" applyAlignment="0" applyProtection="0"/>
    <xf numFmtId="0" fontId="71" fillId="16" borderId="0" applyNumberFormat="0" applyBorder="0" applyAlignment="0" applyProtection="0"/>
    <xf numFmtId="0" fontId="71" fillId="17" borderId="0" applyNumberFormat="0" applyBorder="0" applyAlignment="0" applyProtection="0"/>
    <xf numFmtId="0" fontId="71" fillId="18" borderId="0" applyNumberFormat="0" applyBorder="0" applyAlignment="0" applyProtection="0"/>
    <xf numFmtId="0" fontId="71" fillId="13" borderId="0" applyNumberFormat="0" applyBorder="0" applyAlignment="0" applyProtection="0"/>
    <xf numFmtId="0" fontId="71" fillId="14" borderId="0" applyNumberFormat="0" applyBorder="0" applyAlignment="0" applyProtection="0"/>
    <xf numFmtId="0" fontId="71" fillId="19" borderId="0" applyNumberFormat="0" applyBorder="0" applyAlignment="0" applyProtection="0"/>
    <xf numFmtId="0" fontId="72" fillId="3" borderId="0" applyNumberFormat="0" applyBorder="0" applyAlignment="0" applyProtection="0"/>
    <xf numFmtId="0" fontId="73" fillId="20" borderId="1" applyNumberFormat="0" applyAlignment="0" applyProtection="0"/>
    <xf numFmtId="0" fontId="74" fillId="21" borderId="2" applyNumberFormat="0" applyAlignment="0" applyProtection="0"/>
    <xf numFmtId="0" fontId="49" fillId="3" borderId="0" applyNumberFormat="0" applyBorder="0" applyAlignment="0" applyProtection="0"/>
    <xf numFmtId="0" fontId="49" fillId="2" borderId="0" applyNumberFormat="0" applyBorder="0" applyAlignment="0" applyProtection="0"/>
    <xf numFmtId="0" fontId="75" fillId="0" borderId="0" applyNumberFormat="0" applyFill="0" applyBorder="0" applyAlignment="0" applyProtection="0"/>
    <xf numFmtId="0" fontId="76" fillId="4" borderId="0" applyNumberFormat="0" applyBorder="0" applyAlignment="0" applyProtection="0"/>
    <xf numFmtId="0" fontId="77" fillId="0" borderId="3" applyNumberFormat="0" applyFill="0" applyAlignment="0" applyProtection="0"/>
    <xf numFmtId="0" fontId="78" fillId="0" borderId="4" applyNumberFormat="0" applyFill="0" applyAlignment="0" applyProtection="0"/>
    <xf numFmtId="0" fontId="79" fillId="0" borderId="5" applyNumberFormat="0" applyFill="0" applyAlignment="0" applyProtection="0"/>
    <xf numFmtId="0" fontId="79" fillId="0" borderId="0" applyNumberFormat="0" applyFill="0" applyBorder="0" applyAlignment="0" applyProtection="0"/>
    <xf numFmtId="0" fontId="80" fillId="7" borderId="1" applyNumberFormat="0" applyAlignment="0" applyProtection="0"/>
    <xf numFmtId="0" fontId="81" fillId="0" borderId="6" applyNumberFormat="0" applyFill="0" applyAlignment="0" applyProtection="0"/>
    <xf numFmtId="0" fontId="82" fillId="22" borderId="0" applyNumberFormat="0" applyBorder="0" applyAlignment="0" applyProtection="0"/>
    <xf numFmtId="0" fontId="49" fillId="0" borderId="0"/>
    <xf numFmtId="0" fontId="49" fillId="23" borderId="7" applyNumberFormat="0" applyFont="0" applyAlignment="0" applyProtection="0"/>
    <xf numFmtId="0" fontId="83" fillId="20" borderId="8" applyNumberFormat="0" applyAlignment="0" applyProtection="0"/>
    <xf numFmtId="0" fontId="84" fillId="0" borderId="0" applyNumberFormat="0" applyFill="0" applyBorder="0" applyAlignment="0" applyProtection="0"/>
    <xf numFmtId="0" fontId="85" fillId="0" borderId="9" applyNumberFormat="0" applyFill="0" applyAlignment="0" applyProtection="0"/>
    <xf numFmtId="0" fontId="86" fillId="0" borderId="0" applyNumberFormat="0" applyFill="0" applyBorder="0" applyAlignment="0" applyProtection="0"/>
    <xf numFmtId="0" fontId="49" fillId="4" borderId="0" applyNumberFormat="0" applyBorder="0" applyAlignment="0" applyProtection="0"/>
    <xf numFmtId="0" fontId="49" fillId="5" borderId="0" applyNumberFormat="0" applyBorder="0" applyAlignment="0" applyProtection="0"/>
    <xf numFmtId="0" fontId="49" fillId="6" borderId="0" applyNumberFormat="0" applyBorder="0" applyAlignment="0" applyProtection="0"/>
    <xf numFmtId="0" fontId="49" fillId="7" borderId="0" applyNumberFormat="0" applyBorder="0" applyAlignment="0" applyProtection="0"/>
    <xf numFmtId="0" fontId="49" fillId="8" borderId="0" applyNumberFormat="0" applyBorder="0" applyAlignment="0" applyProtection="0"/>
    <xf numFmtId="0" fontId="49" fillId="9" borderId="0" applyNumberFormat="0" applyBorder="0" applyAlignment="0" applyProtection="0"/>
    <xf numFmtId="0" fontId="49" fillId="10" borderId="0" applyNumberFormat="0" applyBorder="0" applyAlignment="0" applyProtection="0"/>
    <xf numFmtId="0" fontId="49" fillId="5" borderId="0" applyNumberFormat="0" applyBorder="0" applyAlignment="0" applyProtection="0"/>
    <xf numFmtId="0" fontId="49" fillId="8" borderId="0" applyNumberFormat="0" applyBorder="0" applyAlignment="0" applyProtection="0"/>
    <xf numFmtId="0" fontId="49" fillId="11" borderId="0" applyNumberFormat="0" applyBorder="0" applyAlignment="0" applyProtection="0"/>
    <xf numFmtId="0" fontId="71" fillId="12" borderId="0" applyNumberFormat="0" applyBorder="0" applyAlignment="0" applyProtection="0"/>
    <xf numFmtId="0" fontId="71" fillId="9" borderId="0" applyNumberFormat="0" applyBorder="0" applyAlignment="0" applyProtection="0"/>
    <xf numFmtId="0" fontId="71" fillId="10" borderId="0" applyNumberFormat="0" applyBorder="0" applyAlignment="0" applyProtection="0"/>
    <xf numFmtId="0" fontId="71" fillId="13" borderId="0" applyNumberFormat="0" applyBorder="0" applyAlignment="0" applyProtection="0"/>
    <xf numFmtId="0" fontId="71" fillId="14" borderId="0" applyNumberFormat="0" applyBorder="0" applyAlignment="0" applyProtection="0"/>
    <xf numFmtId="0" fontId="71" fillId="15" borderId="0" applyNumberFormat="0" applyBorder="0" applyAlignment="0" applyProtection="0"/>
    <xf numFmtId="0" fontId="71" fillId="16" borderId="0" applyNumberFormat="0" applyBorder="0" applyAlignment="0" applyProtection="0"/>
    <xf numFmtId="0" fontId="71" fillId="17" borderId="0" applyNumberFormat="0" applyBorder="0" applyAlignment="0" applyProtection="0"/>
    <xf numFmtId="0" fontId="71" fillId="18" borderId="0" applyNumberFormat="0" applyBorder="0" applyAlignment="0" applyProtection="0"/>
    <xf numFmtId="0" fontId="71" fillId="13" borderId="0" applyNumberFormat="0" applyBorder="0" applyAlignment="0" applyProtection="0"/>
    <xf numFmtId="0" fontId="71" fillId="14" borderId="0" applyNumberFormat="0" applyBorder="0" applyAlignment="0" applyProtection="0"/>
    <xf numFmtId="0" fontId="71" fillId="19" borderId="0" applyNumberFormat="0" applyBorder="0" applyAlignment="0" applyProtection="0"/>
    <xf numFmtId="0" fontId="72" fillId="3" borderId="0" applyNumberFormat="0" applyBorder="0" applyAlignment="0" applyProtection="0"/>
    <xf numFmtId="0" fontId="73" fillId="20" borderId="1" applyNumberFormat="0" applyAlignment="0" applyProtection="0"/>
    <xf numFmtId="0" fontId="74" fillId="21" borderId="2" applyNumberFormat="0" applyAlignment="0" applyProtection="0"/>
    <xf numFmtId="0" fontId="49" fillId="7" borderId="0" applyNumberFormat="0" applyBorder="0" applyAlignment="0" applyProtection="0"/>
    <xf numFmtId="0" fontId="49" fillId="6" borderId="0" applyNumberFormat="0" applyBorder="0" applyAlignment="0" applyProtection="0"/>
    <xf numFmtId="0" fontId="75" fillId="0" borderId="0" applyNumberFormat="0" applyFill="0" applyBorder="0" applyAlignment="0" applyProtection="0"/>
    <xf numFmtId="0" fontId="76" fillId="4" borderId="0" applyNumberFormat="0" applyBorder="0" applyAlignment="0" applyProtection="0"/>
    <xf numFmtId="0" fontId="77" fillId="0" borderId="3" applyNumberFormat="0" applyFill="0" applyAlignment="0" applyProtection="0"/>
    <xf numFmtId="0" fontId="78" fillId="0" borderId="4" applyNumberFormat="0" applyFill="0" applyAlignment="0" applyProtection="0"/>
    <xf numFmtId="0" fontId="79" fillId="0" borderId="5" applyNumberFormat="0" applyFill="0" applyAlignment="0" applyProtection="0"/>
    <xf numFmtId="0" fontId="79" fillId="0" borderId="0" applyNumberFormat="0" applyFill="0" applyBorder="0" applyAlignment="0" applyProtection="0"/>
    <xf numFmtId="0" fontId="49" fillId="5" borderId="0" applyNumberFormat="0" applyBorder="0" applyAlignment="0" applyProtection="0"/>
    <xf numFmtId="0" fontId="49" fillId="4" borderId="0" applyNumberFormat="0" applyBorder="0" applyAlignment="0" applyProtection="0"/>
    <xf numFmtId="0" fontId="80" fillId="7" borderId="1" applyNumberFormat="0" applyAlignment="0" applyProtection="0"/>
    <xf numFmtId="0" fontId="81" fillId="0" borderId="6" applyNumberFormat="0" applyFill="0" applyAlignment="0" applyProtection="0"/>
    <xf numFmtId="0" fontId="82" fillId="22" borderId="0" applyNumberFormat="0" applyBorder="0" applyAlignment="0" applyProtection="0"/>
    <xf numFmtId="0" fontId="49" fillId="0" borderId="0"/>
    <xf numFmtId="0" fontId="49" fillId="2" borderId="0" applyNumberFormat="0" applyBorder="0" applyAlignment="0" applyProtection="0"/>
    <xf numFmtId="0" fontId="49" fillId="23" borderId="7" applyNumberFormat="0" applyFont="0" applyAlignment="0" applyProtection="0"/>
    <xf numFmtId="0" fontId="83" fillId="20" borderId="8" applyNumberFormat="0" applyAlignment="0" applyProtection="0"/>
    <xf numFmtId="0" fontId="84" fillId="0" borderId="0" applyNumberFormat="0" applyFill="0" applyBorder="0" applyAlignment="0" applyProtection="0"/>
    <xf numFmtId="0" fontId="85" fillId="0" borderId="9" applyNumberFormat="0" applyFill="0" applyAlignment="0" applyProtection="0"/>
    <xf numFmtId="0" fontId="86" fillId="0" borderId="0" applyNumberFormat="0" applyFill="0" applyBorder="0" applyAlignment="0" applyProtection="0"/>
    <xf numFmtId="0" fontId="49" fillId="8" borderId="0" applyNumberFormat="0" applyBorder="0" applyAlignment="0" applyProtection="0"/>
    <xf numFmtId="0" fontId="49" fillId="9" borderId="0" applyNumberFormat="0" applyBorder="0" applyAlignment="0" applyProtection="0"/>
    <xf numFmtId="0" fontId="49" fillId="10" borderId="0" applyNumberFormat="0" applyBorder="0" applyAlignment="0" applyProtection="0"/>
    <xf numFmtId="0" fontId="49" fillId="5" borderId="0" applyNumberFormat="0" applyBorder="0" applyAlignment="0" applyProtection="0"/>
    <xf numFmtId="0" fontId="49" fillId="8" borderId="0" applyNumberFormat="0" applyBorder="0" applyAlignment="0" applyProtection="0"/>
    <xf numFmtId="0" fontId="49" fillId="11" borderId="0" applyNumberFormat="0" applyBorder="0" applyAlignment="0" applyProtection="0"/>
    <xf numFmtId="0" fontId="71" fillId="12" borderId="0" applyNumberFormat="0" applyBorder="0" applyAlignment="0" applyProtection="0"/>
    <xf numFmtId="0" fontId="71" fillId="9" borderId="0" applyNumberFormat="0" applyBorder="0" applyAlignment="0" applyProtection="0"/>
    <xf numFmtId="0" fontId="71" fillId="10" borderId="0" applyNumberFormat="0" applyBorder="0" applyAlignment="0" applyProtection="0"/>
    <xf numFmtId="0" fontId="71" fillId="13" borderId="0" applyNumberFormat="0" applyBorder="0" applyAlignment="0" applyProtection="0"/>
    <xf numFmtId="0" fontId="71" fillId="14" borderId="0" applyNumberFormat="0" applyBorder="0" applyAlignment="0" applyProtection="0"/>
    <xf numFmtId="0" fontId="71" fillId="15" borderId="0" applyNumberFormat="0" applyBorder="0" applyAlignment="0" applyProtection="0"/>
    <xf numFmtId="0" fontId="71" fillId="16" borderId="0" applyNumberFormat="0" applyBorder="0" applyAlignment="0" applyProtection="0"/>
    <xf numFmtId="0" fontId="71" fillId="17" borderId="0" applyNumberFormat="0" applyBorder="0" applyAlignment="0" applyProtection="0"/>
    <xf numFmtId="0" fontId="71" fillId="18" borderId="0" applyNumberFormat="0" applyBorder="0" applyAlignment="0" applyProtection="0"/>
    <xf numFmtId="0" fontId="71" fillId="13" borderId="0" applyNumberFormat="0" applyBorder="0" applyAlignment="0" applyProtection="0"/>
    <xf numFmtId="0" fontId="71" fillId="14" borderId="0" applyNumberFormat="0" applyBorder="0" applyAlignment="0" applyProtection="0"/>
    <xf numFmtId="0" fontId="71" fillId="19" borderId="0" applyNumberFormat="0" applyBorder="0" applyAlignment="0" applyProtection="0"/>
    <xf numFmtId="0" fontId="72" fillId="3" borderId="0" applyNumberFormat="0" applyBorder="0" applyAlignment="0" applyProtection="0"/>
    <xf numFmtId="0" fontId="73" fillId="20" borderId="1" applyNumberFormat="0" applyAlignment="0" applyProtection="0"/>
    <xf numFmtId="0" fontId="74" fillId="21" borderId="2" applyNumberFormat="0" applyAlignment="0" applyProtection="0"/>
    <xf numFmtId="0" fontId="75" fillId="0" borderId="0" applyNumberFormat="0" applyFill="0" applyBorder="0" applyAlignment="0" applyProtection="0"/>
    <xf numFmtId="0" fontId="76" fillId="4" borderId="0" applyNumberFormat="0" applyBorder="0" applyAlignment="0" applyProtection="0"/>
    <xf numFmtId="0" fontId="77" fillId="0" borderId="3" applyNumberFormat="0" applyFill="0" applyAlignment="0" applyProtection="0"/>
    <xf numFmtId="0" fontId="78" fillId="0" borderId="4" applyNumberFormat="0" applyFill="0" applyAlignment="0" applyProtection="0"/>
    <xf numFmtId="0" fontId="79" fillId="0" borderId="5" applyNumberFormat="0" applyFill="0" applyAlignment="0" applyProtection="0"/>
    <xf numFmtId="0" fontId="79" fillId="0" borderId="0" applyNumberFormat="0" applyFill="0" applyBorder="0" applyAlignment="0" applyProtection="0"/>
    <xf numFmtId="0" fontId="80" fillId="7" borderId="1" applyNumberFormat="0" applyAlignment="0" applyProtection="0"/>
    <xf numFmtId="0" fontId="81" fillId="0" borderId="6" applyNumberFormat="0" applyFill="0" applyAlignment="0" applyProtection="0"/>
    <xf numFmtId="0" fontId="82" fillId="22" borderId="0" applyNumberFormat="0" applyBorder="0" applyAlignment="0" applyProtection="0"/>
    <xf numFmtId="0" fontId="49" fillId="0" borderId="0"/>
    <xf numFmtId="0" fontId="49" fillId="23" borderId="7" applyNumberFormat="0" applyFont="0" applyAlignment="0" applyProtection="0"/>
    <xf numFmtId="0" fontId="83" fillId="20" borderId="8" applyNumberFormat="0" applyAlignment="0" applyProtection="0"/>
    <xf numFmtId="0" fontId="84" fillId="0" borderId="0" applyNumberFormat="0" applyFill="0" applyBorder="0" applyAlignment="0" applyProtection="0"/>
    <xf numFmtId="0" fontId="85" fillId="0" borderId="9" applyNumberFormat="0" applyFill="0" applyAlignment="0" applyProtection="0"/>
    <xf numFmtId="0" fontId="86" fillId="0" borderId="0" applyNumberFormat="0" applyFill="0" applyBorder="0" applyAlignment="0" applyProtection="0"/>
    <xf numFmtId="0" fontId="44" fillId="24" borderId="0" applyNumberFormat="0" applyBorder="0" applyAlignment="0" applyProtection="0"/>
    <xf numFmtId="0" fontId="44" fillId="25" borderId="0" applyNumberFormat="0" applyBorder="0" applyAlignment="0" applyProtection="0"/>
    <xf numFmtId="0" fontId="44" fillId="26" borderId="0" applyNumberFormat="0" applyBorder="0" applyAlignment="0" applyProtection="0"/>
    <xf numFmtId="0" fontId="44" fillId="27" borderId="0" applyNumberFormat="0" applyBorder="0" applyAlignment="0" applyProtection="0"/>
    <xf numFmtId="0" fontId="44" fillId="28" borderId="0" applyNumberFormat="0" applyBorder="0" applyAlignment="0" applyProtection="0"/>
    <xf numFmtId="0" fontId="44" fillId="29" borderId="0" applyNumberFormat="0" applyBorder="0" applyAlignment="0" applyProtection="0"/>
    <xf numFmtId="0" fontId="44" fillId="30" borderId="0" applyNumberFormat="0" applyBorder="0" applyAlignment="0" applyProtection="0"/>
    <xf numFmtId="0" fontId="44" fillId="31" borderId="0" applyNumberFormat="0" applyBorder="0" applyAlignment="0" applyProtection="0"/>
    <xf numFmtId="0" fontId="44" fillId="32" borderId="0" applyNumberFormat="0" applyBorder="0" applyAlignment="0" applyProtection="0"/>
    <xf numFmtId="0" fontId="44" fillId="33" borderId="0" applyNumberFormat="0" applyBorder="0" applyAlignment="0" applyProtection="0"/>
    <xf numFmtId="0" fontId="44" fillId="34" borderId="0" applyNumberFormat="0" applyBorder="0" applyAlignment="0" applyProtection="0"/>
    <xf numFmtId="0" fontId="44" fillId="35" borderId="0" applyNumberFormat="0" applyBorder="0" applyAlignment="0" applyProtection="0"/>
    <xf numFmtId="0" fontId="71" fillId="12" borderId="0" applyNumberFormat="0" applyBorder="0" applyAlignment="0" applyProtection="0"/>
    <xf numFmtId="0" fontId="49" fillId="11" borderId="0" applyNumberFormat="0" applyBorder="0" applyAlignment="0" applyProtection="0"/>
    <xf numFmtId="0" fontId="49" fillId="8" borderId="0" applyNumberFormat="0" applyBorder="0" applyAlignment="0" applyProtection="0"/>
    <xf numFmtId="0" fontId="49" fillId="5" borderId="0" applyNumberFormat="0" applyBorder="0" applyAlignment="0" applyProtection="0"/>
    <xf numFmtId="0" fontId="49" fillId="10" borderId="0" applyNumberFormat="0" applyBorder="0" applyAlignment="0" applyProtection="0"/>
    <xf numFmtId="0" fontId="49" fillId="9" borderId="0" applyNumberFormat="0" applyBorder="0" applyAlignment="0" applyProtection="0"/>
    <xf numFmtId="0" fontId="49" fillId="8" borderId="0" applyNumberFormat="0" applyBorder="0" applyAlignment="0" applyProtection="0"/>
    <xf numFmtId="0" fontId="49" fillId="7" borderId="0" applyNumberFormat="0" applyBorder="0" applyAlignment="0" applyProtection="0"/>
    <xf numFmtId="0" fontId="49" fillId="6" borderId="0" applyNumberFormat="0" applyBorder="0" applyAlignment="0" applyProtection="0"/>
    <xf numFmtId="0" fontId="49" fillId="5" borderId="0" applyNumberFormat="0" applyBorder="0" applyAlignment="0" applyProtection="0"/>
    <xf numFmtId="0" fontId="49" fillId="4" borderId="0" applyNumberFormat="0" applyBorder="0" applyAlignment="0" applyProtection="0"/>
    <xf numFmtId="0" fontId="49" fillId="3" borderId="0" applyNumberFormat="0" applyBorder="0" applyAlignment="0" applyProtection="0"/>
    <xf numFmtId="0" fontId="49" fillId="2" borderId="0" applyNumberFormat="0" applyBorder="0" applyAlignment="0" applyProtection="0"/>
    <xf numFmtId="0" fontId="49" fillId="3" borderId="0" applyNumberFormat="0" applyBorder="0" applyAlignment="0" applyProtection="0"/>
    <xf numFmtId="0" fontId="44" fillId="35" borderId="0" applyNumberFormat="0" applyBorder="0" applyAlignment="0" applyProtection="0"/>
    <xf numFmtId="0" fontId="44" fillId="34" borderId="0" applyNumberFormat="0" applyBorder="0" applyAlignment="0" applyProtection="0"/>
    <xf numFmtId="0" fontId="44" fillId="33" borderId="0" applyNumberFormat="0" applyBorder="0" applyAlignment="0" applyProtection="0"/>
    <xf numFmtId="0" fontId="44" fillId="32" borderId="0" applyNumberFormat="0" applyBorder="0" applyAlignment="0" applyProtection="0"/>
    <xf numFmtId="0" fontId="44" fillId="31" borderId="0" applyNumberFormat="0" applyBorder="0" applyAlignment="0" applyProtection="0"/>
    <xf numFmtId="0" fontId="44" fillId="30" borderId="0" applyNumberFormat="0" applyBorder="0" applyAlignment="0" applyProtection="0"/>
    <xf numFmtId="0" fontId="44" fillId="29" borderId="0" applyNumberFormat="0" applyBorder="0" applyAlignment="0" applyProtection="0"/>
    <xf numFmtId="0" fontId="44" fillId="28" borderId="0" applyNumberFormat="0" applyBorder="0" applyAlignment="0" applyProtection="0"/>
    <xf numFmtId="0" fontId="44" fillId="27" borderId="0" applyNumberFormat="0" applyBorder="0" applyAlignment="0" applyProtection="0"/>
    <xf numFmtId="0" fontId="44" fillId="54" borderId="81" applyNumberFormat="0" applyFont="0" applyAlignment="0" applyProtection="0"/>
    <xf numFmtId="0" fontId="44" fillId="26" borderId="0" applyNumberFormat="0" applyBorder="0" applyAlignment="0" applyProtection="0"/>
    <xf numFmtId="0" fontId="44" fillId="25" borderId="0" applyNumberFormat="0" applyBorder="0" applyAlignment="0" applyProtection="0"/>
    <xf numFmtId="0" fontId="44" fillId="24" borderId="0" applyNumberFormat="0" applyBorder="0" applyAlignment="0" applyProtection="0"/>
    <xf numFmtId="0" fontId="44" fillId="35" borderId="0" applyNumberFormat="0" applyBorder="0" applyAlignment="0" applyProtection="0"/>
    <xf numFmtId="0" fontId="44" fillId="34" borderId="0" applyNumberFormat="0" applyBorder="0" applyAlignment="0" applyProtection="0"/>
    <xf numFmtId="0" fontId="44" fillId="33" borderId="0" applyNumberFormat="0" applyBorder="0" applyAlignment="0" applyProtection="0"/>
    <xf numFmtId="0" fontId="44" fillId="32" borderId="0" applyNumberFormat="0" applyBorder="0" applyAlignment="0" applyProtection="0"/>
    <xf numFmtId="0" fontId="44" fillId="31" borderId="0" applyNumberFormat="0" applyBorder="0" applyAlignment="0" applyProtection="0"/>
    <xf numFmtId="0" fontId="44" fillId="30" borderId="0" applyNumberFormat="0" applyBorder="0" applyAlignment="0" applyProtection="0"/>
    <xf numFmtId="0" fontId="44" fillId="29" borderId="0" applyNumberFormat="0" applyBorder="0" applyAlignment="0" applyProtection="0"/>
    <xf numFmtId="0" fontId="44" fillId="28" borderId="0" applyNumberFormat="0" applyBorder="0" applyAlignment="0" applyProtection="0"/>
    <xf numFmtId="0" fontId="44" fillId="27" borderId="0" applyNumberFormat="0" applyBorder="0" applyAlignment="0" applyProtection="0"/>
    <xf numFmtId="0" fontId="44" fillId="54" borderId="81" applyNumberFormat="0" applyFont="0" applyAlignment="0" applyProtection="0"/>
    <xf numFmtId="0" fontId="44" fillId="26" borderId="0" applyNumberFormat="0" applyBorder="0" applyAlignment="0" applyProtection="0"/>
    <xf numFmtId="0" fontId="44" fillId="25" borderId="0" applyNumberFormat="0" applyBorder="0" applyAlignment="0" applyProtection="0"/>
    <xf numFmtId="0" fontId="44" fillId="24" borderId="0" applyNumberFormat="0" applyBorder="0" applyAlignment="0" applyProtection="0"/>
    <xf numFmtId="0" fontId="44" fillId="35" borderId="0" applyNumberFormat="0" applyBorder="0" applyAlignment="0" applyProtection="0"/>
    <xf numFmtId="0" fontId="44" fillId="34" borderId="0" applyNumberFormat="0" applyBorder="0" applyAlignment="0" applyProtection="0"/>
    <xf numFmtId="0" fontId="44" fillId="33" borderId="0" applyNumberFormat="0" applyBorder="0" applyAlignment="0" applyProtection="0"/>
    <xf numFmtId="0" fontId="44" fillId="32" borderId="0" applyNumberFormat="0" applyBorder="0" applyAlignment="0" applyProtection="0"/>
    <xf numFmtId="0" fontId="44" fillId="31" borderId="0" applyNumberFormat="0" applyBorder="0" applyAlignment="0" applyProtection="0"/>
    <xf numFmtId="0" fontId="44" fillId="30" borderId="0" applyNumberFormat="0" applyBorder="0" applyAlignment="0" applyProtection="0"/>
    <xf numFmtId="0" fontId="44" fillId="29" borderId="0" applyNumberFormat="0" applyBorder="0" applyAlignment="0" applyProtection="0"/>
    <xf numFmtId="0" fontId="44" fillId="28" borderId="0" applyNumberFormat="0" applyBorder="0" applyAlignment="0" applyProtection="0"/>
    <xf numFmtId="0" fontId="44" fillId="27" borderId="0" applyNumberFormat="0" applyBorder="0" applyAlignment="0" applyProtection="0"/>
    <xf numFmtId="0" fontId="44" fillId="54" borderId="81" applyNumberFormat="0" applyFont="0" applyAlignment="0" applyProtection="0"/>
    <xf numFmtId="0" fontId="44" fillId="26" borderId="0" applyNumberFormat="0" applyBorder="0" applyAlignment="0" applyProtection="0"/>
    <xf numFmtId="0" fontId="44" fillId="25" borderId="0" applyNumberFormat="0" applyBorder="0" applyAlignment="0" applyProtection="0"/>
    <xf numFmtId="0" fontId="44" fillId="24" borderId="0" applyNumberFormat="0" applyBorder="0" applyAlignment="0" applyProtection="0"/>
    <xf numFmtId="0" fontId="44" fillId="35" borderId="0" applyNumberFormat="0" applyBorder="0" applyAlignment="0" applyProtection="0"/>
    <xf numFmtId="0" fontId="44" fillId="34" borderId="0" applyNumberFormat="0" applyBorder="0" applyAlignment="0" applyProtection="0"/>
    <xf numFmtId="0" fontId="44" fillId="33" borderId="0" applyNumberFormat="0" applyBorder="0" applyAlignment="0" applyProtection="0"/>
    <xf numFmtId="0" fontId="44" fillId="32" borderId="0" applyNumberFormat="0" applyBorder="0" applyAlignment="0" applyProtection="0"/>
    <xf numFmtId="0" fontId="44" fillId="31" borderId="0" applyNumberFormat="0" applyBorder="0" applyAlignment="0" applyProtection="0"/>
    <xf numFmtId="0" fontId="44" fillId="30" borderId="0" applyNumberFormat="0" applyBorder="0" applyAlignment="0" applyProtection="0"/>
    <xf numFmtId="0" fontId="44" fillId="29" borderId="0" applyNumberFormat="0" applyBorder="0" applyAlignment="0" applyProtection="0"/>
    <xf numFmtId="0" fontId="44" fillId="28" borderId="0" applyNumberFormat="0" applyBorder="0" applyAlignment="0" applyProtection="0"/>
    <xf numFmtId="0" fontId="44" fillId="27" borderId="0" applyNumberFormat="0" applyBorder="0" applyAlignment="0" applyProtection="0"/>
    <xf numFmtId="0" fontId="44" fillId="54" borderId="81" applyNumberFormat="0" applyFont="0" applyAlignment="0" applyProtection="0"/>
    <xf numFmtId="0" fontId="44" fillId="26" borderId="0" applyNumberFormat="0" applyBorder="0" applyAlignment="0" applyProtection="0"/>
    <xf numFmtId="0" fontId="44" fillId="25" borderId="0" applyNumberFormat="0" applyBorder="0" applyAlignment="0" applyProtection="0"/>
    <xf numFmtId="0" fontId="44" fillId="24" borderId="0" applyNumberFormat="0" applyBorder="0" applyAlignment="0" applyProtection="0"/>
    <xf numFmtId="0" fontId="44" fillId="35" borderId="0" applyNumberFormat="0" applyBorder="0" applyAlignment="0" applyProtection="0"/>
    <xf numFmtId="0" fontId="44" fillId="34" borderId="0" applyNumberFormat="0" applyBorder="0" applyAlignment="0" applyProtection="0"/>
    <xf numFmtId="0" fontId="44" fillId="33" borderId="0" applyNumberFormat="0" applyBorder="0" applyAlignment="0" applyProtection="0"/>
    <xf numFmtId="0" fontId="44" fillId="32" borderId="0" applyNumberFormat="0" applyBorder="0" applyAlignment="0" applyProtection="0"/>
    <xf numFmtId="0" fontId="44" fillId="31" borderId="0" applyNumberFormat="0" applyBorder="0" applyAlignment="0" applyProtection="0"/>
    <xf numFmtId="0" fontId="44" fillId="30" borderId="0" applyNumberFormat="0" applyBorder="0" applyAlignment="0" applyProtection="0"/>
    <xf numFmtId="0" fontId="44" fillId="29" borderId="0" applyNumberFormat="0" applyBorder="0" applyAlignment="0" applyProtection="0"/>
    <xf numFmtId="0" fontId="44" fillId="28" borderId="0" applyNumberFormat="0" applyBorder="0" applyAlignment="0" applyProtection="0"/>
    <xf numFmtId="0" fontId="44" fillId="27" borderId="0" applyNumberFormat="0" applyBorder="0" applyAlignment="0" applyProtection="0"/>
    <xf numFmtId="0" fontId="44" fillId="54" borderId="81" applyNumberFormat="0" applyFont="0" applyAlignment="0" applyProtection="0"/>
    <xf numFmtId="0" fontId="44" fillId="26" borderId="0" applyNumberFormat="0" applyBorder="0" applyAlignment="0" applyProtection="0"/>
    <xf numFmtId="0" fontId="44" fillId="25" borderId="0" applyNumberFormat="0" applyBorder="0" applyAlignment="0" applyProtection="0"/>
    <xf numFmtId="0" fontId="44" fillId="24" borderId="0" applyNumberFormat="0" applyBorder="0" applyAlignment="0" applyProtection="0"/>
    <xf numFmtId="0" fontId="44" fillId="35" borderId="0" applyNumberFormat="0" applyBorder="0" applyAlignment="0" applyProtection="0"/>
    <xf numFmtId="0" fontId="44" fillId="34" borderId="0" applyNumberFormat="0" applyBorder="0" applyAlignment="0" applyProtection="0"/>
    <xf numFmtId="0" fontId="44" fillId="33" borderId="0" applyNumberFormat="0" applyBorder="0" applyAlignment="0" applyProtection="0"/>
    <xf numFmtId="0" fontId="44" fillId="32" borderId="0" applyNumberFormat="0" applyBorder="0" applyAlignment="0" applyProtection="0"/>
    <xf numFmtId="0" fontId="44" fillId="31" borderId="0" applyNumberFormat="0" applyBorder="0" applyAlignment="0" applyProtection="0"/>
    <xf numFmtId="0" fontId="44" fillId="30" borderId="0" applyNumberFormat="0" applyBorder="0" applyAlignment="0" applyProtection="0"/>
    <xf numFmtId="0" fontId="44" fillId="29" borderId="0" applyNumberFormat="0" applyBorder="0" applyAlignment="0" applyProtection="0"/>
    <xf numFmtId="0" fontId="44" fillId="28" borderId="0" applyNumberFormat="0" applyBorder="0" applyAlignment="0" applyProtection="0"/>
    <xf numFmtId="0" fontId="44" fillId="27" borderId="0" applyNumberFormat="0" applyBorder="0" applyAlignment="0" applyProtection="0"/>
    <xf numFmtId="0" fontId="44" fillId="54" borderId="81" applyNumberFormat="0" applyFont="0" applyAlignment="0" applyProtection="0"/>
    <xf numFmtId="0" fontId="44" fillId="26" borderId="0" applyNumberFormat="0" applyBorder="0" applyAlignment="0" applyProtection="0"/>
    <xf numFmtId="0" fontId="44" fillId="25" borderId="0" applyNumberFormat="0" applyBorder="0" applyAlignment="0" applyProtection="0"/>
    <xf numFmtId="0" fontId="44" fillId="24" borderId="0" applyNumberFormat="0" applyBorder="0" applyAlignment="0" applyProtection="0"/>
    <xf numFmtId="0" fontId="44" fillId="35" borderId="0" applyNumberFormat="0" applyBorder="0" applyAlignment="0" applyProtection="0"/>
    <xf numFmtId="0" fontId="44" fillId="34" borderId="0" applyNumberFormat="0" applyBorder="0" applyAlignment="0" applyProtection="0"/>
    <xf numFmtId="0" fontId="44" fillId="33" borderId="0" applyNumberFormat="0" applyBorder="0" applyAlignment="0" applyProtection="0"/>
    <xf numFmtId="0" fontId="44" fillId="32" borderId="0" applyNumberFormat="0" applyBorder="0" applyAlignment="0" applyProtection="0"/>
    <xf numFmtId="0" fontId="44" fillId="31" borderId="0" applyNumberFormat="0" applyBorder="0" applyAlignment="0" applyProtection="0"/>
    <xf numFmtId="0" fontId="44" fillId="30" borderId="0" applyNumberFormat="0" applyBorder="0" applyAlignment="0" applyProtection="0"/>
    <xf numFmtId="0" fontId="44" fillId="29" borderId="0" applyNumberFormat="0" applyBorder="0" applyAlignment="0" applyProtection="0"/>
    <xf numFmtId="0" fontId="44" fillId="28" borderId="0" applyNumberFormat="0" applyBorder="0" applyAlignment="0" applyProtection="0"/>
    <xf numFmtId="0" fontId="44" fillId="27" borderId="0" applyNumberFormat="0" applyBorder="0" applyAlignment="0" applyProtection="0"/>
    <xf numFmtId="0" fontId="44" fillId="54" borderId="81" applyNumberFormat="0" applyFont="0" applyAlignment="0" applyProtection="0"/>
    <xf numFmtId="0" fontId="44" fillId="26" borderId="0" applyNumberFormat="0" applyBorder="0" applyAlignment="0" applyProtection="0"/>
    <xf numFmtId="0" fontId="44" fillId="25" borderId="0" applyNumberFormat="0" applyBorder="0" applyAlignment="0" applyProtection="0"/>
    <xf numFmtId="0" fontId="44" fillId="24" borderId="0" applyNumberFormat="0" applyBorder="0" applyAlignment="0" applyProtection="0"/>
    <xf numFmtId="0" fontId="71" fillId="9" borderId="0" applyNumberFormat="0" applyBorder="0" applyAlignment="0" applyProtection="0"/>
    <xf numFmtId="0" fontId="44" fillId="35" borderId="0" applyNumberFormat="0" applyBorder="0" applyAlignment="0" applyProtection="0"/>
    <xf numFmtId="0" fontId="44" fillId="34" borderId="0" applyNumberFormat="0" applyBorder="0" applyAlignment="0" applyProtection="0"/>
    <xf numFmtId="0" fontId="44" fillId="33" borderId="0" applyNumberFormat="0" applyBorder="0" applyAlignment="0" applyProtection="0"/>
    <xf numFmtId="0" fontId="44" fillId="32" borderId="0" applyNumberFormat="0" applyBorder="0" applyAlignment="0" applyProtection="0"/>
    <xf numFmtId="0" fontId="44" fillId="31" borderId="0" applyNumberFormat="0" applyBorder="0" applyAlignment="0" applyProtection="0"/>
    <xf numFmtId="0" fontId="44" fillId="30" borderId="0" applyNumberFormat="0" applyBorder="0" applyAlignment="0" applyProtection="0"/>
    <xf numFmtId="0" fontId="44" fillId="29" borderId="0" applyNumberFormat="0" applyBorder="0" applyAlignment="0" applyProtection="0"/>
    <xf numFmtId="0" fontId="44" fillId="28" borderId="0" applyNumberFormat="0" applyBorder="0" applyAlignment="0" applyProtection="0"/>
    <xf numFmtId="0" fontId="44" fillId="27" borderId="0" applyNumberFormat="0" applyBorder="0" applyAlignment="0" applyProtection="0"/>
    <xf numFmtId="0" fontId="44" fillId="54" borderId="81" applyNumberFormat="0" applyFont="0" applyAlignment="0" applyProtection="0"/>
    <xf numFmtId="0" fontId="44" fillId="26" borderId="0" applyNumberFormat="0" applyBorder="0" applyAlignment="0" applyProtection="0"/>
    <xf numFmtId="0" fontId="44" fillId="25" borderId="0" applyNumberFormat="0" applyBorder="0" applyAlignment="0" applyProtection="0"/>
    <xf numFmtId="0" fontId="44" fillId="24" borderId="0" applyNumberFormat="0" applyBorder="0" applyAlignment="0" applyProtection="0"/>
    <xf numFmtId="0" fontId="44" fillId="54" borderId="81" applyNumberFormat="0" applyFont="0" applyAlignment="0" applyProtection="0"/>
    <xf numFmtId="0" fontId="71" fillId="10" borderId="0" applyNumberFormat="0" applyBorder="0" applyAlignment="0" applyProtection="0"/>
    <xf numFmtId="0" fontId="71" fillId="13" borderId="0" applyNumberFormat="0" applyBorder="0" applyAlignment="0" applyProtection="0"/>
    <xf numFmtId="0" fontId="71" fillId="14" borderId="0" applyNumberFormat="0" applyBorder="0" applyAlignment="0" applyProtection="0"/>
    <xf numFmtId="0" fontId="71" fillId="15" borderId="0" applyNumberFormat="0" applyBorder="0" applyAlignment="0" applyProtection="0"/>
    <xf numFmtId="0" fontId="71" fillId="16" borderId="0" applyNumberFormat="0" applyBorder="0" applyAlignment="0" applyProtection="0"/>
    <xf numFmtId="0" fontId="71" fillId="17" borderId="0" applyNumberFormat="0" applyBorder="0" applyAlignment="0" applyProtection="0"/>
    <xf numFmtId="0" fontId="71" fillId="18" borderId="0" applyNumberFormat="0" applyBorder="0" applyAlignment="0" applyProtection="0"/>
    <xf numFmtId="0" fontId="71" fillId="13" borderId="0" applyNumberFormat="0" applyBorder="0" applyAlignment="0" applyProtection="0"/>
    <xf numFmtId="0" fontId="71" fillId="14" borderId="0" applyNumberFormat="0" applyBorder="0" applyAlignment="0" applyProtection="0"/>
    <xf numFmtId="0" fontId="71" fillId="19" borderId="0" applyNumberFormat="0" applyBorder="0" applyAlignment="0" applyProtection="0"/>
    <xf numFmtId="0" fontId="72" fillId="3" borderId="0" applyNumberFormat="0" applyBorder="0" applyAlignment="0" applyProtection="0"/>
    <xf numFmtId="0" fontId="73" fillId="20" borderId="1" applyNumberFormat="0" applyAlignment="0" applyProtection="0"/>
    <xf numFmtId="0" fontId="74" fillId="21" borderId="2" applyNumberFormat="0" applyAlignment="0" applyProtection="0"/>
    <xf numFmtId="0" fontId="49" fillId="3" borderId="0" applyNumberFormat="0" applyBorder="0" applyAlignment="0" applyProtection="0"/>
    <xf numFmtId="0" fontId="49" fillId="2" borderId="0" applyNumberFormat="0" applyBorder="0" applyAlignment="0" applyProtection="0"/>
    <xf numFmtId="0" fontId="75" fillId="0" borderId="0" applyNumberFormat="0" applyFill="0" applyBorder="0" applyAlignment="0" applyProtection="0"/>
    <xf numFmtId="0" fontId="76" fillId="4" borderId="0" applyNumberFormat="0" applyBorder="0" applyAlignment="0" applyProtection="0"/>
    <xf numFmtId="0" fontId="77" fillId="0" borderId="3" applyNumberFormat="0" applyFill="0" applyAlignment="0" applyProtection="0"/>
    <xf numFmtId="0" fontId="78" fillId="0" borderId="4" applyNumberFormat="0" applyFill="0" applyAlignment="0" applyProtection="0"/>
    <xf numFmtId="0" fontId="79" fillId="0" borderId="5" applyNumberFormat="0" applyFill="0" applyAlignment="0" applyProtection="0"/>
    <xf numFmtId="0" fontId="79" fillId="0" borderId="0" applyNumberFormat="0" applyFill="0" applyBorder="0" applyAlignment="0" applyProtection="0"/>
    <xf numFmtId="0" fontId="80" fillId="7" borderId="1" applyNumberFormat="0" applyAlignment="0" applyProtection="0"/>
    <xf numFmtId="0" fontId="81" fillId="0" borderId="6" applyNumberFormat="0" applyFill="0" applyAlignment="0" applyProtection="0"/>
    <xf numFmtId="0" fontId="82" fillId="22" borderId="0" applyNumberFormat="0" applyBorder="0" applyAlignment="0" applyProtection="0"/>
    <xf numFmtId="0" fontId="49" fillId="0" borderId="0"/>
    <xf numFmtId="0" fontId="49" fillId="23" borderId="7" applyNumberFormat="0" applyFont="0" applyAlignment="0" applyProtection="0"/>
    <xf numFmtId="0" fontId="83" fillId="20" borderId="8" applyNumberFormat="0" applyAlignment="0" applyProtection="0"/>
    <xf numFmtId="0" fontId="84" fillId="0" borderId="0" applyNumberFormat="0" applyFill="0" applyBorder="0" applyAlignment="0" applyProtection="0"/>
    <xf numFmtId="0" fontId="85" fillId="0" borderId="9" applyNumberFormat="0" applyFill="0" applyAlignment="0" applyProtection="0"/>
    <xf numFmtId="0" fontId="86" fillId="0" borderId="0" applyNumberFormat="0" applyFill="0" applyBorder="0" applyAlignment="0" applyProtection="0"/>
    <xf numFmtId="0" fontId="49" fillId="4" borderId="0" applyNumberFormat="0" applyBorder="0" applyAlignment="0" applyProtection="0"/>
    <xf numFmtId="0" fontId="49" fillId="5" borderId="0" applyNumberFormat="0" applyBorder="0" applyAlignment="0" applyProtection="0"/>
    <xf numFmtId="0" fontId="49" fillId="6" borderId="0" applyNumberFormat="0" applyBorder="0" applyAlignment="0" applyProtection="0"/>
    <xf numFmtId="0" fontId="49" fillId="7" borderId="0" applyNumberFormat="0" applyBorder="0" applyAlignment="0" applyProtection="0"/>
    <xf numFmtId="0" fontId="49" fillId="8" borderId="0" applyNumberFormat="0" applyBorder="0" applyAlignment="0" applyProtection="0"/>
    <xf numFmtId="0" fontId="49" fillId="9" borderId="0" applyNumberFormat="0" applyBorder="0" applyAlignment="0" applyProtection="0"/>
    <xf numFmtId="0" fontId="49" fillId="10" borderId="0" applyNumberFormat="0" applyBorder="0" applyAlignment="0" applyProtection="0"/>
    <xf numFmtId="0" fontId="49" fillId="5" borderId="0" applyNumberFormat="0" applyBorder="0" applyAlignment="0" applyProtection="0"/>
    <xf numFmtId="0" fontId="49" fillId="8" borderId="0" applyNumberFormat="0" applyBorder="0" applyAlignment="0" applyProtection="0"/>
    <xf numFmtId="0" fontId="49" fillId="11" borderId="0" applyNumberFormat="0" applyBorder="0" applyAlignment="0" applyProtection="0"/>
    <xf numFmtId="0" fontId="71" fillId="12" borderId="0" applyNumberFormat="0" applyBorder="0" applyAlignment="0" applyProtection="0"/>
    <xf numFmtId="0" fontId="71" fillId="9" borderId="0" applyNumberFormat="0" applyBorder="0" applyAlignment="0" applyProtection="0"/>
    <xf numFmtId="0" fontId="71" fillId="10" borderId="0" applyNumberFormat="0" applyBorder="0" applyAlignment="0" applyProtection="0"/>
    <xf numFmtId="0" fontId="71" fillId="13" borderId="0" applyNumberFormat="0" applyBorder="0" applyAlignment="0" applyProtection="0"/>
    <xf numFmtId="0" fontId="71" fillId="14" borderId="0" applyNumberFormat="0" applyBorder="0" applyAlignment="0" applyProtection="0"/>
    <xf numFmtId="0" fontId="71" fillId="15" borderId="0" applyNumberFormat="0" applyBorder="0" applyAlignment="0" applyProtection="0"/>
    <xf numFmtId="0" fontId="71" fillId="16" borderId="0" applyNumberFormat="0" applyBorder="0" applyAlignment="0" applyProtection="0"/>
    <xf numFmtId="0" fontId="71" fillId="17" borderId="0" applyNumberFormat="0" applyBorder="0" applyAlignment="0" applyProtection="0"/>
    <xf numFmtId="0" fontId="71" fillId="18" borderId="0" applyNumberFormat="0" applyBorder="0" applyAlignment="0" applyProtection="0"/>
    <xf numFmtId="0" fontId="71" fillId="13" borderId="0" applyNumberFormat="0" applyBorder="0" applyAlignment="0" applyProtection="0"/>
    <xf numFmtId="0" fontId="71" fillId="14" borderId="0" applyNumberFormat="0" applyBorder="0" applyAlignment="0" applyProtection="0"/>
    <xf numFmtId="0" fontId="71" fillId="19" borderId="0" applyNumberFormat="0" applyBorder="0" applyAlignment="0" applyProtection="0"/>
    <xf numFmtId="0" fontId="72" fillId="3" borderId="0" applyNumberFormat="0" applyBorder="0" applyAlignment="0" applyProtection="0"/>
    <xf numFmtId="0" fontId="73" fillId="20" borderId="1" applyNumberFormat="0" applyAlignment="0" applyProtection="0"/>
    <xf numFmtId="0" fontId="74" fillId="21" borderId="2" applyNumberFormat="0" applyAlignment="0" applyProtection="0"/>
    <xf numFmtId="0" fontId="49" fillId="7" borderId="0" applyNumberFormat="0" applyBorder="0" applyAlignment="0" applyProtection="0"/>
    <xf numFmtId="0" fontId="49" fillId="6" borderId="0" applyNumberFormat="0" applyBorder="0" applyAlignment="0" applyProtection="0"/>
    <xf numFmtId="0" fontId="75" fillId="0" borderId="0" applyNumberFormat="0" applyFill="0" applyBorder="0" applyAlignment="0" applyProtection="0"/>
    <xf numFmtId="0" fontId="76" fillId="4" borderId="0" applyNumberFormat="0" applyBorder="0" applyAlignment="0" applyProtection="0"/>
    <xf numFmtId="0" fontId="77" fillId="0" borderId="3" applyNumberFormat="0" applyFill="0" applyAlignment="0" applyProtection="0"/>
    <xf numFmtId="0" fontId="78" fillId="0" borderId="4" applyNumberFormat="0" applyFill="0" applyAlignment="0" applyProtection="0"/>
    <xf numFmtId="0" fontId="79" fillId="0" borderId="5" applyNumberFormat="0" applyFill="0" applyAlignment="0" applyProtection="0"/>
    <xf numFmtId="0" fontId="79" fillId="0" borderId="0" applyNumberFormat="0" applyFill="0" applyBorder="0" applyAlignment="0" applyProtection="0"/>
    <xf numFmtId="0" fontId="49" fillId="5" borderId="0" applyNumberFormat="0" applyBorder="0" applyAlignment="0" applyProtection="0"/>
    <xf numFmtId="0" fontId="49" fillId="4" borderId="0" applyNumberFormat="0" applyBorder="0" applyAlignment="0" applyProtection="0"/>
    <xf numFmtId="0" fontId="80" fillId="7" borderId="1" applyNumberFormat="0" applyAlignment="0" applyProtection="0"/>
    <xf numFmtId="0" fontId="81" fillId="0" borderId="6" applyNumberFormat="0" applyFill="0" applyAlignment="0" applyProtection="0"/>
    <xf numFmtId="0" fontId="82" fillId="22" borderId="0" applyNumberFormat="0" applyBorder="0" applyAlignment="0" applyProtection="0"/>
    <xf numFmtId="0" fontId="49" fillId="0" borderId="0"/>
    <xf numFmtId="0" fontId="49" fillId="2" borderId="0" applyNumberFormat="0" applyBorder="0" applyAlignment="0" applyProtection="0"/>
    <xf numFmtId="0" fontId="49" fillId="23" borderId="7" applyNumberFormat="0" applyFont="0" applyAlignment="0" applyProtection="0"/>
    <xf numFmtId="0" fontId="83" fillId="20" borderId="8" applyNumberFormat="0" applyAlignment="0" applyProtection="0"/>
    <xf numFmtId="0" fontId="84" fillId="0" borderId="0" applyNumberFormat="0" applyFill="0" applyBorder="0" applyAlignment="0" applyProtection="0"/>
    <xf numFmtId="0" fontId="85" fillId="0" borderId="9" applyNumberFormat="0" applyFill="0" applyAlignment="0" applyProtection="0"/>
    <xf numFmtId="0" fontId="86" fillId="0" borderId="0" applyNumberFormat="0" applyFill="0" applyBorder="0" applyAlignment="0" applyProtection="0"/>
    <xf numFmtId="0" fontId="49" fillId="8" borderId="0" applyNumberFormat="0" applyBorder="0" applyAlignment="0" applyProtection="0"/>
    <xf numFmtId="0" fontId="49" fillId="9" borderId="0" applyNumberFormat="0" applyBorder="0" applyAlignment="0" applyProtection="0"/>
    <xf numFmtId="0" fontId="49" fillId="10" borderId="0" applyNumberFormat="0" applyBorder="0" applyAlignment="0" applyProtection="0"/>
    <xf numFmtId="0" fontId="49" fillId="5" borderId="0" applyNumberFormat="0" applyBorder="0" applyAlignment="0" applyProtection="0"/>
    <xf numFmtId="0" fontId="49" fillId="8" borderId="0" applyNumberFormat="0" applyBorder="0" applyAlignment="0" applyProtection="0"/>
    <xf numFmtId="0" fontId="49" fillId="11" borderId="0" applyNumberFormat="0" applyBorder="0" applyAlignment="0" applyProtection="0"/>
    <xf numFmtId="0" fontId="71" fillId="12" borderId="0" applyNumberFormat="0" applyBorder="0" applyAlignment="0" applyProtection="0"/>
    <xf numFmtId="0" fontId="71" fillId="9" borderId="0" applyNumberFormat="0" applyBorder="0" applyAlignment="0" applyProtection="0"/>
    <xf numFmtId="0" fontId="71" fillId="10" borderId="0" applyNumberFormat="0" applyBorder="0" applyAlignment="0" applyProtection="0"/>
    <xf numFmtId="0" fontId="71" fillId="13" borderId="0" applyNumberFormat="0" applyBorder="0" applyAlignment="0" applyProtection="0"/>
    <xf numFmtId="0" fontId="71" fillId="14" borderId="0" applyNumberFormat="0" applyBorder="0" applyAlignment="0" applyProtection="0"/>
    <xf numFmtId="0" fontId="71" fillId="15" borderId="0" applyNumberFormat="0" applyBorder="0" applyAlignment="0" applyProtection="0"/>
    <xf numFmtId="0" fontId="71" fillId="16" borderId="0" applyNumberFormat="0" applyBorder="0" applyAlignment="0" applyProtection="0"/>
    <xf numFmtId="0" fontId="71" fillId="17" borderId="0" applyNumberFormat="0" applyBorder="0" applyAlignment="0" applyProtection="0"/>
    <xf numFmtId="0" fontId="71" fillId="18" borderId="0" applyNumberFormat="0" applyBorder="0" applyAlignment="0" applyProtection="0"/>
    <xf numFmtId="0" fontId="71" fillId="13" borderId="0" applyNumberFormat="0" applyBorder="0" applyAlignment="0" applyProtection="0"/>
    <xf numFmtId="0" fontId="71" fillId="14" borderId="0" applyNumberFormat="0" applyBorder="0" applyAlignment="0" applyProtection="0"/>
    <xf numFmtId="0" fontId="71" fillId="19" borderId="0" applyNumberFormat="0" applyBorder="0" applyAlignment="0" applyProtection="0"/>
    <xf numFmtId="0" fontId="72" fillId="3" borderId="0" applyNumberFormat="0" applyBorder="0" applyAlignment="0" applyProtection="0"/>
    <xf numFmtId="0" fontId="73" fillId="20" borderId="1" applyNumberFormat="0" applyAlignment="0" applyProtection="0"/>
    <xf numFmtId="0" fontId="74" fillId="21" borderId="2" applyNumberFormat="0" applyAlignment="0" applyProtection="0"/>
    <xf numFmtId="0" fontId="75" fillId="0" borderId="0" applyNumberFormat="0" applyFill="0" applyBorder="0" applyAlignment="0" applyProtection="0"/>
    <xf numFmtId="0" fontId="76" fillId="4" borderId="0" applyNumberFormat="0" applyBorder="0" applyAlignment="0" applyProtection="0"/>
    <xf numFmtId="0" fontId="77" fillId="0" borderId="3" applyNumberFormat="0" applyFill="0" applyAlignment="0" applyProtection="0"/>
    <xf numFmtId="0" fontId="78" fillId="0" borderId="4" applyNumberFormat="0" applyFill="0" applyAlignment="0" applyProtection="0"/>
    <xf numFmtId="0" fontId="79" fillId="0" borderId="5" applyNumberFormat="0" applyFill="0" applyAlignment="0" applyProtection="0"/>
    <xf numFmtId="0" fontId="79" fillId="0" borderId="0" applyNumberFormat="0" applyFill="0" applyBorder="0" applyAlignment="0" applyProtection="0"/>
    <xf numFmtId="0" fontId="80" fillId="7" borderId="1" applyNumberFormat="0" applyAlignment="0" applyProtection="0"/>
    <xf numFmtId="0" fontId="81" fillId="0" borderId="6" applyNumberFormat="0" applyFill="0" applyAlignment="0" applyProtection="0"/>
    <xf numFmtId="0" fontId="82" fillId="22" borderId="0" applyNumberFormat="0" applyBorder="0" applyAlignment="0" applyProtection="0"/>
    <xf numFmtId="0" fontId="49" fillId="0" borderId="0"/>
    <xf numFmtId="0" fontId="49" fillId="23" borderId="7" applyNumberFormat="0" applyFont="0" applyAlignment="0" applyProtection="0"/>
    <xf numFmtId="0" fontId="83" fillId="20" borderId="8" applyNumberFormat="0" applyAlignment="0" applyProtection="0"/>
    <xf numFmtId="0" fontId="84" fillId="0" borderId="0" applyNumberFormat="0" applyFill="0" applyBorder="0" applyAlignment="0" applyProtection="0"/>
    <xf numFmtId="0" fontId="85" fillId="0" borderId="9" applyNumberFormat="0" applyFill="0" applyAlignment="0" applyProtection="0"/>
    <xf numFmtId="0" fontId="86" fillId="0" borderId="0" applyNumberFormat="0" applyFill="0" applyBorder="0" applyAlignment="0" applyProtection="0"/>
    <xf numFmtId="0" fontId="49" fillId="2" borderId="0" applyNumberFormat="0" applyBorder="0" applyAlignment="0" applyProtection="0"/>
    <xf numFmtId="0" fontId="49" fillId="3" borderId="0" applyNumberFormat="0" applyBorder="0" applyAlignment="0" applyProtection="0"/>
    <xf numFmtId="0" fontId="49" fillId="4" borderId="0" applyNumberFormat="0" applyBorder="0" applyAlignment="0" applyProtection="0"/>
    <xf numFmtId="0" fontId="49" fillId="5" borderId="0" applyNumberFormat="0" applyBorder="0" applyAlignment="0" applyProtection="0"/>
    <xf numFmtId="0" fontId="49" fillId="6" borderId="0" applyNumberFormat="0" applyBorder="0" applyAlignment="0" applyProtection="0"/>
    <xf numFmtId="0" fontId="49" fillId="7" borderId="0" applyNumberFormat="0" applyBorder="0" applyAlignment="0" applyProtection="0"/>
    <xf numFmtId="0" fontId="49" fillId="8" borderId="0" applyNumberFormat="0" applyBorder="0" applyAlignment="0" applyProtection="0"/>
    <xf numFmtId="0" fontId="49" fillId="9" borderId="0" applyNumberFormat="0" applyBorder="0" applyAlignment="0" applyProtection="0"/>
    <xf numFmtId="0" fontId="49" fillId="10" borderId="0" applyNumberFormat="0" applyBorder="0" applyAlignment="0" applyProtection="0"/>
    <xf numFmtId="0" fontId="49" fillId="5" borderId="0" applyNumberFormat="0" applyBorder="0" applyAlignment="0" applyProtection="0"/>
    <xf numFmtId="0" fontId="49" fillId="8" borderId="0" applyNumberFormat="0" applyBorder="0" applyAlignment="0" applyProtection="0"/>
    <xf numFmtId="0" fontId="49" fillId="11" borderId="0" applyNumberFormat="0" applyBorder="0" applyAlignment="0" applyProtection="0"/>
    <xf numFmtId="0" fontId="71" fillId="12" borderId="0" applyNumberFormat="0" applyBorder="0" applyAlignment="0" applyProtection="0"/>
    <xf numFmtId="0" fontId="71" fillId="9" borderId="0" applyNumberFormat="0" applyBorder="0" applyAlignment="0" applyProtection="0"/>
    <xf numFmtId="0" fontId="71" fillId="10" borderId="0" applyNumberFormat="0" applyBorder="0" applyAlignment="0" applyProtection="0"/>
    <xf numFmtId="0" fontId="71" fillId="13" borderId="0" applyNumberFormat="0" applyBorder="0" applyAlignment="0" applyProtection="0"/>
    <xf numFmtId="0" fontId="71" fillId="14" borderId="0" applyNumberFormat="0" applyBorder="0" applyAlignment="0" applyProtection="0"/>
    <xf numFmtId="0" fontId="71" fillId="15" borderId="0" applyNumberFormat="0" applyBorder="0" applyAlignment="0" applyProtection="0"/>
    <xf numFmtId="0" fontId="71" fillId="16" borderId="0" applyNumberFormat="0" applyBorder="0" applyAlignment="0" applyProtection="0"/>
    <xf numFmtId="0" fontId="71" fillId="17" borderId="0" applyNumberFormat="0" applyBorder="0" applyAlignment="0" applyProtection="0"/>
    <xf numFmtId="0" fontId="71" fillId="18" borderId="0" applyNumberFormat="0" applyBorder="0" applyAlignment="0" applyProtection="0"/>
    <xf numFmtId="0" fontId="71" fillId="13" borderId="0" applyNumberFormat="0" applyBorder="0" applyAlignment="0" applyProtection="0"/>
    <xf numFmtId="0" fontId="71" fillId="14" borderId="0" applyNumberFormat="0" applyBorder="0" applyAlignment="0" applyProtection="0"/>
    <xf numFmtId="0" fontId="71" fillId="19" borderId="0" applyNumberFormat="0" applyBorder="0" applyAlignment="0" applyProtection="0"/>
    <xf numFmtId="0" fontId="72" fillId="3" borderId="0" applyNumberFormat="0" applyBorder="0" applyAlignment="0" applyProtection="0"/>
    <xf numFmtId="0" fontId="73" fillId="20" borderId="1" applyNumberFormat="0" applyAlignment="0" applyProtection="0"/>
    <xf numFmtId="0" fontId="74" fillId="21" borderId="2" applyNumberFormat="0" applyAlignment="0" applyProtection="0"/>
    <xf numFmtId="0" fontId="49" fillId="2" borderId="0" applyNumberFormat="0" applyBorder="0" applyAlignment="0" applyProtection="0"/>
    <xf numFmtId="0" fontId="75" fillId="0" borderId="0" applyNumberFormat="0" applyFill="0" applyBorder="0" applyAlignment="0" applyProtection="0"/>
    <xf numFmtId="0" fontId="76" fillId="4" borderId="0" applyNumberFormat="0" applyBorder="0" applyAlignment="0" applyProtection="0"/>
    <xf numFmtId="0" fontId="77" fillId="0" borderId="3" applyNumberFormat="0" applyFill="0" applyAlignment="0" applyProtection="0"/>
    <xf numFmtId="0" fontId="78" fillId="0" borderId="4" applyNumberFormat="0" applyFill="0" applyAlignment="0" applyProtection="0"/>
    <xf numFmtId="0" fontId="79" fillId="0" borderId="5" applyNumberFormat="0" applyFill="0" applyAlignment="0" applyProtection="0"/>
    <xf numFmtId="0" fontId="79" fillId="0" borderId="0" applyNumberFormat="0" applyFill="0" applyBorder="0" applyAlignment="0" applyProtection="0"/>
    <xf numFmtId="0" fontId="80" fillId="7" borderId="1" applyNumberFormat="0" applyAlignment="0" applyProtection="0"/>
    <xf numFmtId="0" fontId="81" fillId="0" borderId="6" applyNumberFormat="0" applyFill="0" applyAlignment="0" applyProtection="0"/>
    <xf numFmtId="0" fontId="82" fillId="22" borderId="0" applyNumberFormat="0" applyBorder="0" applyAlignment="0" applyProtection="0"/>
    <xf numFmtId="0" fontId="49" fillId="0" borderId="0"/>
    <xf numFmtId="0" fontId="49" fillId="23" borderId="7" applyNumberFormat="0" applyFont="0" applyAlignment="0" applyProtection="0"/>
    <xf numFmtId="0" fontId="83" fillId="20" borderId="8" applyNumberFormat="0" applyAlignment="0" applyProtection="0"/>
    <xf numFmtId="0" fontId="84" fillId="0" borderId="0" applyNumberFormat="0" applyFill="0" applyBorder="0" applyAlignment="0" applyProtection="0"/>
    <xf numFmtId="0" fontId="85" fillId="0" borderId="9" applyNumberFormat="0" applyFill="0" applyAlignment="0" applyProtection="0"/>
    <xf numFmtId="0" fontId="86" fillId="0" borderId="0" applyNumberFormat="0" applyFill="0" applyBorder="0" applyAlignment="0" applyProtection="0"/>
    <xf numFmtId="0" fontId="49" fillId="3" borderId="0" applyNumberFormat="0" applyBorder="0" applyAlignment="0" applyProtection="0"/>
    <xf numFmtId="0" fontId="49" fillId="4" borderId="0" applyNumberFormat="0" applyBorder="0" applyAlignment="0" applyProtection="0"/>
    <xf numFmtId="0" fontId="49" fillId="5" borderId="0" applyNumberFormat="0" applyBorder="0" applyAlignment="0" applyProtection="0"/>
    <xf numFmtId="0" fontId="49" fillId="6" borderId="0" applyNumberFormat="0" applyBorder="0" applyAlignment="0" applyProtection="0"/>
    <xf numFmtId="0" fontId="49" fillId="7" borderId="0" applyNumberFormat="0" applyBorder="0" applyAlignment="0" applyProtection="0"/>
    <xf numFmtId="0" fontId="49" fillId="8" borderId="0" applyNumberFormat="0" applyBorder="0" applyAlignment="0" applyProtection="0"/>
    <xf numFmtId="0" fontId="49" fillId="9" borderId="0" applyNumberFormat="0" applyBorder="0" applyAlignment="0" applyProtection="0"/>
    <xf numFmtId="0" fontId="49" fillId="10" borderId="0" applyNumberFormat="0" applyBorder="0" applyAlignment="0" applyProtection="0"/>
    <xf numFmtId="0" fontId="49" fillId="5" borderId="0" applyNumberFormat="0" applyBorder="0" applyAlignment="0" applyProtection="0"/>
    <xf numFmtId="0" fontId="49" fillId="8" borderId="0" applyNumberFormat="0" applyBorder="0" applyAlignment="0" applyProtection="0"/>
    <xf numFmtId="0" fontId="49" fillId="11" borderId="0" applyNumberFormat="0" applyBorder="0" applyAlignment="0" applyProtection="0"/>
    <xf numFmtId="0" fontId="71" fillId="12" borderId="0" applyNumberFormat="0" applyBorder="0" applyAlignment="0" applyProtection="0"/>
    <xf numFmtId="0" fontId="71" fillId="9" borderId="0" applyNumberFormat="0" applyBorder="0" applyAlignment="0" applyProtection="0"/>
    <xf numFmtId="0" fontId="71" fillId="10" borderId="0" applyNumberFormat="0" applyBorder="0" applyAlignment="0" applyProtection="0"/>
    <xf numFmtId="0" fontId="71" fillId="13" borderId="0" applyNumberFormat="0" applyBorder="0" applyAlignment="0" applyProtection="0"/>
    <xf numFmtId="0" fontId="71" fillId="14" borderId="0" applyNumberFormat="0" applyBorder="0" applyAlignment="0" applyProtection="0"/>
    <xf numFmtId="0" fontId="71" fillId="15" borderId="0" applyNumberFormat="0" applyBorder="0" applyAlignment="0" applyProtection="0"/>
    <xf numFmtId="0" fontId="71" fillId="16" borderId="0" applyNumberFormat="0" applyBorder="0" applyAlignment="0" applyProtection="0"/>
    <xf numFmtId="0" fontId="71" fillId="17" borderId="0" applyNumberFormat="0" applyBorder="0" applyAlignment="0" applyProtection="0"/>
    <xf numFmtId="0" fontId="71" fillId="18" borderId="0" applyNumberFormat="0" applyBorder="0" applyAlignment="0" applyProtection="0"/>
    <xf numFmtId="0" fontId="71" fillId="13" borderId="0" applyNumberFormat="0" applyBorder="0" applyAlignment="0" applyProtection="0"/>
    <xf numFmtId="0" fontId="71" fillId="14" borderId="0" applyNumberFormat="0" applyBorder="0" applyAlignment="0" applyProtection="0"/>
    <xf numFmtId="0" fontId="71" fillId="19" borderId="0" applyNumberFormat="0" applyBorder="0" applyAlignment="0" applyProtection="0"/>
    <xf numFmtId="0" fontId="72" fillId="3" borderId="0" applyNumberFormat="0" applyBorder="0" applyAlignment="0" applyProtection="0"/>
    <xf numFmtId="0" fontId="73" fillId="20" borderId="1" applyNumberFormat="0" applyAlignment="0" applyProtection="0"/>
    <xf numFmtId="0" fontId="74" fillId="21" borderId="2" applyNumberFormat="0" applyAlignment="0" applyProtection="0"/>
    <xf numFmtId="0" fontId="75" fillId="0" borderId="0" applyNumberFormat="0" applyFill="0" applyBorder="0" applyAlignment="0" applyProtection="0"/>
    <xf numFmtId="0" fontId="76" fillId="4" borderId="0" applyNumberFormat="0" applyBorder="0" applyAlignment="0" applyProtection="0"/>
    <xf numFmtId="0" fontId="77" fillId="0" borderId="3" applyNumberFormat="0" applyFill="0" applyAlignment="0" applyProtection="0"/>
    <xf numFmtId="0" fontId="78" fillId="0" borderId="4" applyNumberFormat="0" applyFill="0" applyAlignment="0" applyProtection="0"/>
    <xf numFmtId="0" fontId="79" fillId="0" borderId="5" applyNumberFormat="0" applyFill="0" applyAlignment="0" applyProtection="0"/>
    <xf numFmtId="0" fontId="79" fillId="0" borderId="0" applyNumberFormat="0" applyFill="0" applyBorder="0" applyAlignment="0" applyProtection="0"/>
    <xf numFmtId="0" fontId="80" fillId="7" borderId="1" applyNumberFormat="0" applyAlignment="0" applyProtection="0"/>
    <xf numFmtId="0" fontId="81" fillId="0" borderId="6" applyNumberFormat="0" applyFill="0" applyAlignment="0" applyProtection="0"/>
    <xf numFmtId="0" fontId="82" fillId="22" borderId="0" applyNumberFormat="0" applyBorder="0" applyAlignment="0" applyProtection="0"/>
    <xf numFmtId="0" fontId="49" fillId="0" borderId="0"/>
    <xf numFmtId="0" fontId="49" fillId="23" borderId="7" applyNumberFormat="0" applyFont="0" applyAlignment="0" applyProtection="0"/>
    <xf numFmtId="0" fontId="83" fillId="20" borderId="8" applyNumberFormat="0" applyAlignment="0" applyProtection="0"/>
    <xf numFmtId="0" fontId="84" fillId="0" borderId="0" applyNumberFormat="0" applyFill="0" applyBorder="0" applyAlignment="0" applyProtection="0"/>
    <xf numFmtId="0" fontId="85" fillId="0" borderId="9" applyNumberFormat="0" applyFill="0" applyAlignment="0" applyProtection="0"/>
    <xf numFmtId="0" fontId="86" fillId="0" borderId="0" applyNumberFormat="0" applyFill="0" applyBorder="0" applyAlignment="0" applyProtection="0"/>
    <xf numFmtId="0" fontId="43" fillId="0" borderId="0"/>
    <xf numFmtId="0" fontId="43" fillId="0" borderId="0"/>
    <xf numFmtId="0" fontId="49" fillId="0" borderId="0"/>
    <xf numFmtId="0" fontId="43" fillId="0" borderId="0"/>
    <xf numFmtId="0" fontId="42" fillId="0" borderId="0"/>
    <xf numFmtId="0" fontId="41" fillId="0" borderId="0"/>
    <xf numFmtId="0" fontId="41" fillId="0" borderId="0"/>
    <xf numFmtId="0" fontId="41" fillId="0" borderId="0"/>
    <xf numFmtId="0" fontId="40" fillId="0" borderId="0"/>
    <xf numFmtId="0" fontId="39" fillId="0" borderId="0"/>
    <xf numFmtId="0" fontId="38" fillId="0" borderId="0"/>
    <xf numFmtId="0" fontId="37" fillId="0" borderId="0"/>
    <xf numFmtId="0" fontId="36" fillId="0" borderId="0"/>
    <xf numFmtId="0" fontId="35" fillId="0" borderId="0"/>
    <xf numFmtId="0" fontId="35" fillId="0" borderId="0"/>
    <xf numFmtId="0" fontId="35" fillId="0" borderId="0"/>
    <xf numFmtId="0" fontId="34" fillId="0" borderId="0"/>
    <xf numFmtId="0" fontId="34" fillId="0" borderId="0"/>
    <xf numFmtId="0" fontId="34" fillId="0" borderId="0"/>
    <xf numFmtId="0" fontId="33" fillId="0" borderId="0"/>
    <xf numFmtId="0" fontId="33" fillId="0" borderId="0"/>
    <xf numFmtId="0" fontId="33" fillId="0" borderId="0"/>
    <xf numFmtId="0" fontId="33" fillId="0" borderId="0"/>
    <xf numFmtId="0" fontId="32" fillId="0" borderId="0"/>
    <xf numFmtId="0" fontId="32" fillId="0" borderId="0"/>
    <xf numFmtId="0" fontId="32" fillId="0" borderId="0"/>
    <xf numFmtId="0" fontId="32" fillId="0" borderId="0"/>
    <xf numFmtId="0" fontId="31" fillId="0" borderId="0"/>
    <xf numFmtId="0" fontId="31" fillId="0" borderId="0"/>
    <xf numFmtId="0" fontId="31" fillId="0" borderId="0"/>
    <xf numFmtId="0" fontId="30" fillId="0" borderId="0"/>
    <xf numFmtId="0" fontId="30" fillId="0" borderId="0"/>
    <xf numFmtId="0" fontId="30" fillId="0" borderId="0"/>
    <xf numFmtId="0" fontId="30" fillId="0" borderId="0"/>
    <xf numFmtId="0" fontId="29" fillId="0" borderId="0"/>
    <xf numFmtId="43" fontId="29" fillId="0" borderId="0" applyFont="0" applyFill="0" applyBorder="0" applyAlignment="0" applyProtection="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6" fillId="0" borderId="0"/>
    <xf numFmtId="0" fontId="25" fillId="0" borderId="0"/>
    <xf numFmtId="44" fontId="25" fillId="0" borderId="0" applyFont="0" applyFill="0" applyBorder="0" applyAlignment="0" applyProtection="0"/>
    <xf numFmtId="0" fontId="24" fillId="0" borderId="0"/>
    <xf numFmtId="43" fontId="24" fillId="0" borderId="0" applyFont="0" applyFill="0" applyBorder="0" applyAlignment="0" applyProtection="0"/>
    <xf numFmtId="0" fontId="23" fillId="0" borderId="0"/>
    <xf numFmtId="0" fontId="22" fillId="0" borderId="0"/>
    <xf numFmtId="44" fontId="22" fillId="0" borderId="0" applyFont="0" applyFill="0" applyBorder="0" applyAlignment="0" applyProtection="0"/>
    <xf numFmtId="0" fontId="21" fillId="0" borderId="0"/>
    <xf numFmtId="0" fontId="21" fillId="0" borderId="0"/>
    <xf numFmtId="0" fontId="21" fillId="0" borderId="0"/>
    <xf numFmtId="0" fontId="20" fillId="0" borderId="0"/>
    <xf numFmtId="0" fontId="20" fillId="0" borderId="0"/>
    <xf numFmtId="0" fontId="20" fillId="0" borderId="0"/>
    <xf numFmtId="0" fontId="19" fillId="0" borderId="0"/>
    <xf numFmtId="0" fontId="19" fillId="0" borderId="0"/>
    <xf numFmtId="0" fontId="19" fillId="0" borderId="0"/>
    <xf numFmtId="0" fontId="18" fillId="0" borderId="0"/>
    <xf numFmtId="0" fontId="18" fillId="0" borderId="0"/>
    <xf numFmtId="0" fontId="17" fillId="0" borderId="0"/>
    <xf numFmtId="0" fontId="17" fillId="0" borderId="0"/>
    <xf numFmtId="43" fontId="17" fillId="0" borderId="0" applyFont="0" applyFill="0" applyBorder="0" applyAlignment="0" applyProtection="0"/>
    <xf numFmtId="0" fontId="65" fillId="0" borderId="0"/>
    <xf numFmtId="0" fontId="49" fillId="2" borderId="0" applyNumberFormat="0" applyBorder="0" applyAlignment="0" applyProtection="0"/>
    <xf numFmtId="0" fontId="49" fillId="3" borderId="0" applyNumberFormat="0" applyBorder="0" applyAlignment="0" applyProtection="0"/>
    <xf numFmtId="0" fontId="49" fillId="4" borderId="0" applyNumberFormat="0" applyBorder="0" applyAlignment="0" applyProtection="0"/>
    <xf numFmtId="0" fontId="49" fillId="5" borderId="0" applyNumberFormat="0" applyBorder="0" applyAlignment="0" applyProtection="0"/>
    <xf numFmtId="0" fontId="49" fillId="6" borderId="0" applyNumberFormat="0" applyBorder="0" applyAlignment="0" applyProtection="0"/>
    <xf numFmtId="0" fontId="49" fillId="7" borderId="0" applyNumberFormat="0" applyBorder="0" applyAlignment="0" applyProtection="0"/>
    <xf numFmtId="0" fontId="49" fillId="8" borderId="0" applyNumberFormat="0" applyBorder="0" applyAlignment="0" applyProtection="0"/>
    <xf numFmtId="0" fontId="49" fillId="9" borderId="0" applyNumberFormat="0" applyBorder="0" applyAlignment="0" applyProtection="0"/>
    <xf numFmtId="0" fontId="49" fillId="10" borderId="0" applyNumberFormat="0" applyBorder="0" applyAlignment="0" applyProtection="0"/>
    <xf numFmtId="0" fontId="49" fillId="5" borderId="0" applyNumberFormat="0" applyBorder="0" applyAlignment="0" applyProtection="0"/>
    <xf numFmtId="0" fontId="49" fillId="8" borderId="0" applyNumberFormat="0" applyBorder="0" applyAlignment="0" applyProtection="0"/>
    <xf numFmtId="0" fontId="49" fillId="11" borderId="0" applyNumberFormat="0" applyBorder="0" applyAlignment="0" applyProtection="0"/>
    <xf numFmtId="44" fontId="122" fillId="0" borderId="0" applyFont="0" applyFill="0" applyBorder="0" applyAlignment="0" applyProtection="0"/>
    <xf numFmtId="43" fontId="123" fillId="0" borderId="0" applyFont="0" applyFill="0" applyBorder="0" applyAlignment="0" applyProtection="0"/>
    <xf numFmtId="9" fontId="124" fillId="0" borderId="0" applyFont="0" applyFill="0" applyBorder="0" applyAlignment="0" applyProtection="0"/>
    <xf numFmtId="0" fontId="16" fillId="0" borderId="0"/>
    <xf numFmtId="0" fontId="16" fillId="0" borderId="0"/>
    <xf numFmtId="0" fontId="15" fillId="0" borderId="0"/>
    <xf numFmtId="43" fontId="15" fillId="0" borderId="0" applyFont="0" applyFill="0" applyBorder="0" applyAlignment="0" applyProtection="0"/>
    <xf numFmtId="0" fontId="14" fillId="0" borderId="0"/>
    <xf numFmtId="0" fontId="65" fillId="0" borderId="0"/>
    <xf numFmtId="43" fontId="49" fillId="0" borderId="0" applyFont="0" applyFill="0" applyBorder="0" applyAlignment="0" applyProtection="0"/>
    <xf numFmtId="43" fontId="65" fillId="0" borderId="0" applyFont="0" applyFill="0" applyBorder="0" applyAlignment="0" applyProtection="0"/>
    <xf numFmtId="44" fontId="49" fillId="0" borderId="0" applyFont="0" applyFill="0" applyBorder="0" applyAlignment="0" applyProtection="0"/>
    <xf numFmtId="44" fontId="65" fillId="0" borderId="0" applyFont="0" applyFill="0" applyBorder="0" applyAlignment="0" applyProtection="0"/>
    <xf numFmtId="0" fontId="65" fillId="0" borderId="0"/>
    <xf numFmtId="0" fontId="65" fillId="0" borderId="0"/>
    <xf numFmtId="0" fontId="14" fillId="0" borderId="0"/>
    <xf numFmtId="0" fontId="127" fillId="0" borderId="0"/>
    <xf numFmtId="9" fontId="65" fillId="0" borderId="0" applyFont="0" applyFill="0" applyBorder="0" applyAlignment="0" applyProtection="0"/>
    <xf numFmtId="0" fontId="65" fillId="0" borderId="0"/>
    <xf numFmtId="9" fontId="65" fillId="0" borderId="0" applyFont="0" applyFill="0" applyBorder="0" applyAlignment="0" applyProtection="0"/>
    <xf numFmtId="0" fontId="13" fillId="0" borderId="0"/>
    <xf numFmtId="0" fontId="65" fillId="0" borderId="0"/>
    <xf numFmtId="43" fontId="65" fillId="0" borderId="0" applyFont="0" applyFill="0" applyBorder="0" applyAlignment="0" applyProtection="0"/>
    <xf numFmtId="43" fontId="13" fillId="0" borderId="0" applyFont="0" applyFill="0" applyBorder="0" applyAlignment="0" applyProtection="0"/>
    <xf numFmtId="44" fontId="65" fillId="0" borderId="0" applyFont="0" applyFill="0" applyBorder="0" applyAlignment="0" applyProtection="0"/>
    <xf numFmtId="44" fontId="13" fillId="0" borderId="0" applyFont="0" applyFill="0" applyBorder="0" applyAlignment="0" applyProtection="0"/>
    <xf numFmtId="0" fontId="65" fillId="0" borderId="0"/>
    <xf numFmtId="0" fontId="65" fillId="0" borderId="0"/>
    <xf numFmtId="0" fontId="65" fillId="0" borderId="0"/>
    <xf numFmtId="0" fontId="133" fillId="0" borderId="0"/>
    <xf numFmtId="0" fontId="12" fillId="0" borderId="0"/>
    <xf numFmtId="0" fontId="135" fillId="0" borderId="0"/>
    <xf numFmtId="0" fontId="11" fillId="0" borderId="0"/>
    <xf numFmtId="0" fontId="10" fillId="0" borderId="0"/>
    <xf numFmtId="0" fontId="10" fillId="0" borderId="0"/>
    <xf numFmtId="0" fontId="133" fillId="0" borderId="0"/>
    <xf numFmtId="0" fontId="9" fillId="0" borderId="0"/>
    <xf numFmtId="0" fontId="8" fillId="24" borderId="0" applyNumberFormat="0" applyBorder="0" applyAlignment="0" applyProtection="0"/>
    <xf numFmtId="0" fontId="8" fillId="24" borderId="0" applyNumberFormat="0" applyBorder="0" applyAlignment="0" applyProtection="0"/>
    <xf numFmtId="0" fontId="49" fillId="2" borderId="0" applyNumberFormat="0" applyBorder="0" applyAlignment="0" applyProtection="0"/>
    <xf numFmtId="0" fontId="49" fillId="2" borderId="0" applyNumberFormat="0" applyBorder="0" applyAlignment="0" applyProtection="0"/>
    <xf numFmtId="0" fontId="49" fillId="2" borderId="0" applyNumberFormat="0" applyBorder="0" applyAlignment="0" applyProtection="0"/>
    <xf numFmtId="0" fontId="49" fillId="2" borderId="0" applyNumberFormat="0" applyBorder="0" applyAlignment="0" applyProtection="0"/>
    <xf numFmtId="0" fontId="49" fillId="2" borderId="0" applyNumberFormat="0" applyBorder="0" applyAlignment="0" applyProtection="0"/>
    <xf numFmtId="0" fontId="49" fillId="2" borderId="0" applyNumberFormat="0" applyBorder="0" applyAlignment="0" applyProtection="0"/>
    <xf numFmtId="0" fontId="49" fillId="2" borderId="0" applyNumberFormat="0" applyBorder="0" applyAlignment="0" applyProtection="0"/>
    <xf numFmtId="0" fontId="49" fillId="2" borderId="0" applyNumberFormat="0" applyBorder="0" applyAlignment="0" applyProtection="0"/>
    <xf numFmtId="0" fontId="49" fillId="2" borderId="0" applyNumberFormat="0" applyBorder="0" applyAlignment="0" applyProtection="0"/>
    <xf numFmtId="0" fontId="49" fillId="2"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49" fillId="2" borderId="0" applyNumberFormat="0" applyBorder="0" applyAlignment="0" applyProtection="0"/>
    <xf numFmtId="0" fontId="49" fillId="2" borderId="0" applyNumberFormat="0" applyBorder="0" applyAlignment="0" applyProtection="0"/>
    <xf numFmtId="0" fontId="49" fillId="2"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9" fillId="0" borderId="0"/>
    <xf numFmtId="0" fontId="49" fillId="0" borderId="0"/>
    <xf numFmtId="0" fontId="49" fillId="0" borderId="0"/>
    <xf numFmtId="0" fontId="49" fillId="0" borderId="0"/>
    <xf numFmtId="0" fontId="8" fillId="0" borderId="0"/>
    <xf numFmtId="0" fontId="8" fillId="0" borderId="0"/>
    <xf numFmtId="0" fontId="8" fillId="0" borderId="0"/>
    <xf numFmtId="0" fontId="8" fillId="0" borderId="0"/>
    <xf numFmtId="0" fontId="8" fillId="0" borderId="0"/>
    <xf numFmtId="0" fontId="49" fillId="0" borderId="0"/>
    <xf numFmtId="0" fontId="49" fillId="0" borderId="0"/>
    <xf numFmtId="0" fontId="49" fillId="0" borderId="0"/>
    <xf numFmtId="0" fontId="4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9" fillId="54" borderId="81" applyNumberFormat="0" applyFont="0" applyAlignment="0" applyProtection="0"/>
    <xf numFmtId="0" fontId="49" fillId="54" borderId="81" applyNumberFormat="0" applyFont="0" applyAlignment="0" applyProtection="0"/>
    <xf numFmtId="0" fontId="49" fillId="23" borderId="7" applyNumberFormat="0" applyFont="0" applyAlignment="0" applyProtection="0"/>
    <xf numFmtId="0" fontId="49" fillId="23" borderId="7" applyNumberFormat="0" applyFont="0" applyAlignment="0" applyProtection="0"/>
    <xf numFmtId="0" fontId="49" fillId="23" borderId="7" applyNumberFormat="0" applyFont="0" applyAlignment="0" applyProtection="0"/>
    <xf numFmtId="0" fontId="49" fillId="23" borderId="7" applyNumberFormat="0" applyFont="0" applyAlignment="0" applyProtection="0"/>
    <xf numFmtId="0" fontId="49" fillId="23" borderId="7" applyNumberFormat="0" applyFont="0" applyAlignment="0" applyProtection="0"/>
    <xf numFmtId="0" fontId="49" fillId="23" borderId="7" applyNumberFormat="0" applyFont="0" applyAlignment="0" applyProtection="0"/>
    <xf numFmtId="0" fontId="49" fillId="23" borderId="7" applyNumberFormat="0" applyFont="0" applyAlignment="0" applyProtection="0"/>
    <xf numFmtId="0" fontId="49" fillId="23" borderId="7" applyNumberFormat="0" applyFont="0" applyAlignment="0" applyProtection="0"/>
    <xf numFmtId="0" fontId="49" fillId="23" borderId="7" applyNumberFormat="0" applyFont="0" applyAlignment="0" applyProtection="0"/>
    <xf numFmtId="0" fontId="49" fillId="23" borderId="7"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8"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8" fillId="54" borderId="81" applyNumberFormat="0" applyFont="0" applyAlignment="0" applyProtection="0"/>
    <xf numFmtId="0" fontId="8" fillId="54" borderId="81" applyNumberFormat="0" applyFont="0" applyAlignment="0" applyProtection="0"/>
    <xf numFmtId="0" fontId="8" fillId="54" borderId="81" applyNumberFormat="0" applyFont="0" applyAlignment="0" applyProtection="0"/>
    <xf numFmtId="0" fontId="8" fillId="54" borderId="81" applyNumberFormat="0" applyFont="0" applyAlignment="0" applyProtection="0"/>
    <xf numFmtId="0" fontId="8"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8" fillId="54" borderId="81" applyNumberFormat="0" applyFont="0" applyAlignment="0" applyProtection="0"/>
    <xf numFmtId="0" fontId="8" fillId="54" borderId="81" applyNumberFormat="0" applyFont="0" applyAlignment="0" applyProtection="0"/>
    <xf numFmtId="0" fontId="8" fillId="54" borderId="81" applyNumberFormat="0" applyFont="0" applyAlignment="0" applyProtection="0"/>
    <xf numFmtId="0" fontId="8" fillId="54" borderId="81" applyNumberFormat="0" applyFont="0" applyAlignment="0" applyProtection="0"/>
    <xf numFmtId="0" fontId="8" fillId="54" borderId="81" applyNumberFormat="0" applyFont="0" applyAlignment="0" applyProtection="0"/>
    <xf numFmtId="0" fontId="8" fillId="54" borderId="81" applyNumberFormat="0" applyFont="0" applyAlignment="0" applyProtection="0"/>
    <xf numFmtId="0" fontId="8"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8" fillId="54" borderId="81" applyNumberFormat="0" applyFont="0" applyAlignment="0" applyProtection="0"/>
    <xf numFmtId="0" fontId="8" fillId="54" borderId="81" applyNumberFormat="0" applyFont="0" applyAlignment="0" applyProtection="0"/>
    <xf numFmtId="0" fontId="8" fillId="54" borderId="81" applyNumberFormat="0" applyFont="0" applyAlignment="0" applyProtection="0"/>
    <xf numFmtId="0" fontId="8" fillId="54" borderId="81" applyNumberFormat="0" applyFont="0" applyAlignment="0" applyProtection="0"/>
    <xf numFmtId="0" fontId="8" fillId="54" borderId="81" applyNumberFormat="0" applyFont="0" applyAlignment="0" applyProtection="0"/>
    <xf numFmtId="0" fontId="8" fillId="54" borderId="81" applyNumberFormat="0" applyFont="0" applyAlignment="0" applyProtection="0"/>
    <xf numFmtId="0" fontId="8"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23" borderId="7" applyNumberFormat="0" applyFont="0" applyAlignment="0" applyProtection="0"/>
    <xf numFmtId="0" fontId="49" fillId="23" borderId="7" applyNumberFormat="0" applyFont="0" applyAlignment="0" applyProtection="0"/>
    <xf numFmtId="0" fontId="49" fillId="23" borderId="7"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5" fillId="0" borderId="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54" borderId="81"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54" borderId="81"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54" borderId="81" applyNumberFormat="0" applyFont="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54" borderId="81"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54" borderId="81"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54" borderId="81" applyNumberFormat="0" applyFont="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54" borderId="81"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54" borderId="81"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54" borderId="81"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54" borderId="81"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54" borderId="81" applyNumberFormat="0" applyFont="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54" borderId="81"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54" borderId="81"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54" borderId="81"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54" borderId="81"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54" borderId="81"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54" borderId="81"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54" borderId="81"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54" borderId="81"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54" borderId="81"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54" borderId="81" applyNumberFormat="0" applyFont="0" applyAlignment="0" applyProtection="0"/>
    <xf numFmtId="0" fontId="5" fillId="54" borderId="81" applyNumberFormat="0" applyFont="0" applyAlignment="0" applyProtection="0"/>
    <xf numFmtId="0" fontId="5" fillId="54" borderId="81" applyNumberFormat="0" applyFont="0" applyAlignment="0" applyProtection="0"/>
    <xf numFmtId="0" fontId="5" fillId="54" borderId="81" applyNumberFormat="0" applyFont="0" applyAlignment="0" applyProtection="0"/>
    <xf numFmtId="0" fontId="5" fillId="54" borderId="81" applyNumberFormat="0" applyFont="0" applyAlignment="0" applyProtection="0"/>
    <xf numFmtId="0" fontId="5" fillId="54" borderId="81" applyNumberFormat="0" applyFont="0" applyAlignment="0" applyProtection="0"/>
    <xf numFmtId="0" fontId="5" fillId="54" borderId="81" applyNumberFormat="0" applyFont="0" applyAlignment="0" applyProtection="0"/>
    <xf numFmtId="0" fontId="5" fillId="54" borderId="81" applyNumberFormat="0" applyFont="0" applyAlignment="0" applyProtection="0"/>
    <xf numFmtId="0" fontId="5" fillId="54" borderId="81" applyNumberFormat="0" applyFont="0" applyAlignment="0" applyProtection="0"/>
    <xf numFmtId="0" fontId="5" fillId="54" borderId="81" applyNumberFormat="0" applyFont="0" applyAlignment="0" applyProtection="0"/>
    <xf numFmtId="0" fontId="5" fillId="54" borderId="81" applyNumberFormat="0" applyFont="0" applyAlignment="0" applyProtection="0"/>
    <xf numFmtId="0" fontId="5" fillId="54" borderId="81" applyNumberFormat="0" applyFont="0" applyAlignment="0" applyProtection="0"/>
    <xf numFmtId="0" fontId="5" fillId="54" borderId="81" applyNumberFormat="0" applyFont="0" applyAlignment="0" applyProtection="0"/>
    <xf numFmtId="0" fontId="5" fillId="54" borderId="81" applyNumberFormat="0" applyFont="0" applyAlignment="0" applyProtection="0"/>
    <xf numFmtId="0" fontId="5" fillId="54" borderId="81" applyNumberFormat="0" applyFont="0" applyAlignment="0" applyProtection="0"/>
    <xf numFmtId="0" fontId="5" fillId="54" borderId="81" applyNumberFormat="0" applyFont="0" applyAlignment="0" applyProtection="0"/>
    <xf numFmtId="0" fontId="5" fillId="54" borderId="81" applyNumberFormat="0" applyFont="0" applyAlignment="0" applyProtection="0"/>
    <xf numFmtId="0" fontId="5" fillId="54" borderId="81" applyNumberFormat="0" applyFont="0" applyAlignment="0" applyProtection="0"/>
    <xf numFmtId="0" fontId="5" fillId="54" borderId="81" applyNumberFormat="0" applyFont="0" applyAlignment="0" applyProtection="0"/>
    <xf numFmtId="0" fontId="5" fillId="54" borderId="81"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141" fillId="0" borderId="0" applyNumberFormat="0" applyFill="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81"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81"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54" borderId="81" applyNumberFormat="0" applyFont="0" applyAlignment="0" applyProtection="0"/>
    <xf numFmtId="0" fontId="3"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81"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81"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54" borderId="81" applyNumberFormat="0" applyFont="0" applyAlignment="0" applyProtection="0"/>
    <xf numFmtId="0" fontId="3"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81"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81"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81"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81"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54" borderId="81" applyNumberFormat="0" applyFont="0" applyAlignment="0" applyProtection="0"/>
    <xf numFmtId="0" fontId="3"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81"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81"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81"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81"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81"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81"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81"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81"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54" borderId="8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54" borderId="81" applyNumberFormat="0" applyFont="0" applyAlignment="0" applyProtection="0"/>
    <xf numFmtId="0" fontId="3" fillId="54" borderId="81" applyNumberFormat="0" applyFont="0" applyAlignment="0" applyProtection="0"/>
    <xf numFmtId="0" fontId="3" fillId="54" borderId="81" applyNumberFormat="0" applyFont="0" applyAlignment="0" applyProtection="0"/>
    <xf numFmtId="0" fontId="3" fillId="54" borderId="81" applyNumberFormat="0" applyFont="0" applyAlignment="0" applyProtection="0"/>
    <xf numFmtId="0" fontId="3" fillId="54" borderId="81" applyNumberFormat="0" applyFont="0" applyAlignment="0" applyProtection="0"/>
    <xf numFmtId="0" fontId="3" fillId="54" borderId="81" applyNumberFormat="0" applyFont="0" applyAlignment="0" applyProtection="0"/>
    <xf numFmtId="0" fontId="3" fillId="54" borderId="81" applyNumberFormat="0" applyFont="0" applyAlignment="0" applyProtection="0"/>
    <xf numFmtId="0" fontId="3" fillId="54" borderId="81" applyNumberFormat="0" applyFont="0" applyAlignment="0" applyProtection="0"/>
    <xf numFmtId="0" fontId="3" fillId="54" borderId="81" applyNumberFormat="0" applyFont="0" applyAlignment="0" applyProtection="0"/>
    <xf numFmtId="0" fontId="3" fillId="54" borderId="81" applyNumberFormat="0" applyFont="0" applyAlignment="0" applyProtection="0"/>
    <xf numFmtId="0" fontId="3" fillId="54" borderId="81" applyNumberFormat="0" applyFont="0" applyAlignment="0" applyProtection="0"/>
    <xf numFmtId="0" fontId="3" fillId="54" borderId="81" applyNumberFormat="0" applyFont="0" applyAlignment="0" applyProtection="0"/>
    <xf numFmtId="0" fontId="3" fillId="54" borderId="81" applyNumberFormat="0" applyFont="0" applyAlignment="0" applyProtection="0"/>
    <xf numFmtId="0" fontId="3" fillId="54" borderId="81" applyNumberFormat="0" applyFont="0" applyAlignment="0" applyProtection="0"/>
    <xf numFmtId="0" fontId="3" fillId="54" borderId="81" applyNumberFormat="0" applyFont="0" applyAlignment="0" applyProtection="0"/>
    <xf numFmtId="0" fontId="3" fillId="54" borderId="81" applyNumberFormat="0" applyFont="0" applyAlignment="0" applyProtection="0"/>
    <xf numFmtId="0" fontId="3" fillId="54" borderId="81" applyNumberFormat="0" applyFont="0" applyAlignment="0" applyProtection="0"/>
    <xf numFmtId="0" fontId="3" fillId="54" borderId="81" applyNumberFormat="0" applyFont="0" applyAlignment="0" applyProtection="0"/>
    <xf numFmtId="0" fontId="3" fillId="54" borderId="81" applyNumberFormat="0" applyFont="0" applyAlignment="0" applyProtection="0"/>
    <xf numFmtId="0" fontId="3" fillId="54" borderId="8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81"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81"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54" borderId="81" applyNumberFormat="0" applyFont="0" applyAlignment="0" applyProtection="0"/>
    <xf numFmtId="0" fontId="3"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81"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81"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54" borderId="81" applyNumberFormat="0" applyFont="0" applyAlignment="0" applyProtection="0"/>
    <xf numFmtId="0" fontId="3"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81"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81"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81"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81"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54" borderId="81" applyNumberFormat="0" applyFont="0" applyAlignment="0" applyProtection="0"/>
    <xf numFmtId="0" fontId="3"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81"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81"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81"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81"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81"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81"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81"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81"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54" borderId="8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54" borderId="81" applyNumberFormat="0" applyFont="0" applyAlignment="0" applyProtection="0"/>
    <xf numFmtId="0" fontId="3" fillId="54" borderId="81" applyNumberFormat="0" applyFont="0" applyAlignment="0" applyProtection="0"/>
    <xf numFmtId="0" fontId="3" fillId="54" borderId="81" applyNumberFormat="0" applyFont="0" applyAlignment="0" applyProtection="0"/>
    <xf numFmtId="0" fontId="3" fillId="54" borderId="81" applyNumberFormat="0" applyFont="0" applyAlignment="0" applyProtection="0"/>
    <xf numFmtId="0" fontId="3" fillId="54" borderId="81" applyNumberFormat="0" applyFont="0" applyAlignment="0" applyProtection="0"/>
    <xf numFmtId="0" fontId="3" fillId="54" borderId="81" applyNumberFormat="0" applyFont="0" applyAlignment="0" applyProtection="0"/>
    <xf numFmtId="0" fontId="3" fillId="54" borderId="81" applyNumberFormat="0" applyFont="0" applyAlignment="0" applyProtection="0"/>
    <xf numFmtId="0" fontId="3" fillId="54" borderId="81" applyNumberFormat="0" applyFont="0" applyAlignment="0" applyProtection="0"/>
    <xf numFmtId="0" fontId="3" fillId="54" borderId="81" applyNumberFormat="0" applyFont="0" applyAlignment="0" applyProtection="0"/>
    <xf numFmtId="0" fontId="3" fillId="54" borderId="81" applyNumberFormat="0" applyFont="0" applyAlignment="0" applyProtection="0"/>
    <xf numFmtId="0" fontId="3" fillId="54" borderId="81" applyNumberFormat="0" applyFont="0" applyAlignment="0" applyProtection="0"/>
    <xf numFmtId="0" fontId="3" fillId="54" borderId="81" applyNumberFormat="0" applyFont="0" applyAlignment="0" applyProtection="0"/>
    <xf numFmtId="0" fontId="3" fillId="54" borderId="81" applyNumberFormat="0" applyFont="0" applyAlignment="0" applyProtection="0"/>
    <xf numFmtId="0" fontId="3" fillId="54" borderId="81" applyNumberFormat="0" applyFont="0" applyAlignment="0" applyProtection="0"/>
    <xf numFmtId="0" fontId="3" fillId="54" borderId="81" applyNumberFormat="0" applyFont="0" applyAlignment="0" applyProtection="0"/>
    <xf numFmtId="0" fontId="3" fillId="54" borderId="81" applyNumberFormat="0" applyFont="0" applyAlignment="0" applyProtection="0"/>
    <xf numFmtId="0" fontId="3" fillId="54" borderId="81" applyNumberFormat="0" applyFont="0" applyAlignment="0" applyProtection="0"/>
    <xf numFmtId="0" fontId="3" fillId="54" borderId="81" applyNumberFormat="0" applyFont="0" applyAlignment="0" applyProtection="0"/>
    <xf numFmtId="0" fontId="3" fillId="54" borderId="81" applyNumberFormat="0" applyFont="0" applyAlignment="0" applyProtection="0"/>
    <xf numFmtId="0" fontId="3" fillId="54" borderId="8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73" fillId="20" borderId="129" applyNumberFormat="0" applyAlignment="0" applyProtection="0"/>
    <xf numFmtId="0" fontId="73" fillId="20" borderId="129" applyNumberFormat="0" applyAlignment="0" applyProtection="0"/>
    <xf numFmtId="0" fontId="73" fillId="20" borderId="129" applyNumberFormat="0" applyAlignment="0" applyProtection="0"/>
    <xf numFmtId="0" fontId="73" fillId="20" borderId="129" applyNumberFormat="0" applyAlignment="0" applyProtection="0"/>
    <xf numFmtId="0" fontId="73" fillId="20" borderId="129" applyNumberFormat="0" applyAlignment="0" applyProtection="0"/>
    <xf numFmtId="0" fontId="73" fillId="20" borderId="129" applyNumberFormat="0" applyAlignment="0" applyProtection="0"/>
    <xf numFmtId="0" fontId="73" fillId="20" borderId="129" applyNumberFormat="0" applyAlignment="0" applyProtection="0"/>
    <xf numFmtId="0" fontId="73" fillId="20" borderId="129" applyNumberFormat="0" applyAlignment="0" applyProtection="0"/>
    <xf numFmtId="0" fontId="73" fillId="20" borderId="129" applyNumberFormat="0" applyAlignment="0" applyProtection="0"/>
    <xf numFmtId="0" fontId="73" fillId="20" borderId="129" applyNumberFormat="0" applyAlignment="0" applyProtection="0"/>
    <xf numFmtId="0" fontId="73" fillId="20" borderId="129" applyNumberFormat="0" applyAlignment="0" applyProtection="0"/>
    <xf numFmtId="0" fontId="73" fillId="20" borderId="129" applyNumberFormat="0" applyAlignment="0" applyProtection="0"/>
    <xf numFmtId="0" fontId="73" fillId="20" borderId="129" applyNumberFormat="0" applyAlignment="0" applyProtection="0"/>
    <xf numFmtId="0" fontId="80" fillId="7" borderId="129" applyNumberFormat="0" applyAlignment="0" applyProtection="0"/>
    <xf numFmtId="0" fontId="80" fillId="7" borderId="129" applyNumberFormat="0" applyAlignment="0" applyProtection="0"/>
    <xf numFmtId="0" fontId="80" fillId="7" borderId="129" applyNumberFormat="0" applyAlignment="0" applyProtection="0"/>
    <xf numFmtId="0" fontId="80" fillId="7" borderId="129" applyNumberFormat="0" applyAlignment="0" applyProtection="0"/>
    <xf numFmtId="0" fontId="80" fillId="7" borderId="129" applyNumberFormat="0" applyAlignment="0" applyProtection="0"/>
    <xf numFmtId="0" fontId="80" fillId="7" borderId="129" applyNumberFormat="0" applyAlignment="0" applyProtection="0"/>
    <xf numFmtId="0" fontId="80" fillId="7" borderId="129" applyNumberFormat="0" applyAlignment="0" applyProtection="0"/>
    <xf numFmtId="0" fontId="80" fillId="7" borderId="129" applyNumberFormat="0" applyAlignment="0" applyProtection="0"/>
    <xf numFmtId="0" fontId="80" fillId="7" borderId="129" applyNumberFormat="0" applyAlignment="0" applyProtection="0"/>
    <xf numFmtId="0" fontId="80" fillId="7" borderId="129" applyNumberFormat="0" applyAlignment="0" applyProtection="0"/>
    <xf numFmtId="0" fontId="80" fillId="7" borderId="129" applyNumberFormat="0" applyAlignment="0" applyProtection="0"/>
    <xf numFmtId="0" fontId="80" fillId="7" borderId="129" applyNumberFormat="0" applyAlignment="0" applyProtection="0"/>
    <xf numFmtId="0" fontId="80" fillId="7" borderId="129" applyNumberFormat="0" applyAlignment="0" applyProtection="0"/>
    <xf numFmtId="0" fontId="49" fillId="23" borderId="130" applyNumberFormat="0" applyFont="0" applyAlignment="0" applyProtection="0"/>
    <xf numFmtId="0" fontId="49" fillId="23" borderId="130" applyNumberFormat="0" applyFont="0" applyAlignment="0" applyProtection="0"/>
    <xf numFmtId="0" fontId="49" fillId="23" borderId="130" applyNumberFormat="0" applyFont="0" applyAlignment="0" applyProtection="0"/>
    <xf numFmtId="0" fontId="49" fillId="23" borderId="130" applyNumberFormat="0" applyFont="0" applyAlignment="0" applyProtection="0"/>
    <xf numFmtId="0" fontId="49" fillId="23" borderId="130" applyNumberFormat="0" applyFont="0" applyAlignment="0" applyProtection="0"/>
    <xf numFmtId="0" fontId="49" fillId="23" borderId="130" applyNumberFormat="0" applyFont="0" applyAlignment="0" applyProtection="0"/>
    <xf numFmtId="0" fontId="49" fillId="23" borderId="130" applyNumberFormat="0" applyFont="0" applyAlignment="0" applyProtection="0"/>
    <xf numFmtId="0" fontId="49" fillId="23" borderId="130" applyNumberFormat="0" applyFont="0" applyAlignment="0" applyProtection="0"/>
    <xf numFmtId="0" fontId="49" fillId="23" borderId="130" applyNumberFormat="0" applyFont="0" applyAlignment="0" applyProtection="0"/>
    <xf numFmtId="0" fontId="49" fillId="23" borderId="130" applyNumberFormat="0" applyFont="0" applyAlignment="0" applyProtection="0"/>
    <xf numFmtId="0" fontId="49" fillId="23" borderId="130" applyNumberFormat="0" applyFont="0" applyAlignment="0" applyProtection="0"/>
    <xf numFmtId="0" fontId="49" fillId="23" borderId="130" applyNumberFormat="0" applyFont="0" applyAlignment="0" applyProtection="0"/>
    <xf numFmtId="0" fontId="49" fillId="23" borderId="130" applyNumberFormat="0" applyFont="0" applyAlignment="0" applyProtection="0"/>
    <xf numFmtId="0" fontId="83" fillId="20" borderId="131" applyNumberFormat="0" applyAlignment="0" applyProtection="0"/>
    <xf numFmtId="0" fontId="83" fillId="20" borderId="131" applyNumberFormat="0" applyAlignment="0" applyProtection="0"/>
    <xf numFmtId="0" fontId="83" fillId="20" borderId="131" applyNumberFormat="0" applyAlignment="0" applyProtection="0"/>
    <xf numFmtId="0" fontId="83" fillId="20" borderId="131" applyNumberFormat="0" applyAlignment="0" applyProtection="0"/>
    <xf numFmtId="0" fontId="83" fillId="20" borderId="131" applyNumberFormat="0" applyAlignment="0" applyProtection="0"/>
    <xf numFmtId="0" fontId="83" fillId="20" borderId="131" applyNumberFormat="0" applyAlignment="0" applyProtection="0"/>
    <xf numFmtId="0" fontId="83" fillId="20" borderId="131" applyNumberFormat="0" applyAlignment="0" applyProtection="0"/>
    <xf numFmtId="0" fontId="83" fillId="20" borderId="131" applyNumberFormat="0" applyAlignment="0" applyProtection="0"/>
    <xf numFmtId="0" fontId="83" fillId="20" borderId="131" applyNumberFormat="0" applyAlignment="0" applyProtection="0"/>
    <xf numFmtId="0" fontId="83" fillId="20" borderId="131" applyNumberFormat="0" applyAlignment="0" applyProtection="0"/>
    <xf numFmtId="0" fontId="83" fillId="20" borderId="131" applyNumberFormat="0" applyAlignment="0" applyProtection="0"/>
    <xf numFmtId="0" fontId="83" fillId="20" borderId="131" applyNumberFormat="0" applyAlignment="0" applyProtection="0"/>
    <xf numFmtId="0" fontId="83" fillId="20" borderId="131" applyNumberFormat="0" applyAlignment="0" applyProtection="0"/>
    <xf numFmtId="0" fontId="85" fillId="0" borderId="132" applyNumberFormat="0" applyFill="0" applyAlignment="0" applyProtection="0"/>
    <xf numFmtId="0" fontId="85" fillId="0" borderId="132" applyNumberFormat="0" applyFill="0" applyAlignment="0" applyProtection="0"/>
    <xf numFmtId="0" fontId="85" fillId="0" borderId="132" applyNumberFormat="0" applyFill="0" applyAlignment="0" applyProtection="0"/>
    <xf numFmtId="0" fontId="85" fillId="0" borderId="132" applyNumberFormat="0" applyFill="0" applyAlignment="0" applyProtection="0"/>
    <xf numFmtId="0" fontId="85" fillId="0" borderId="132" applyNumberFormat="0" applyFill="0" applyAlignment="0" applyProtection="0"/>
    <xf numFmtId="0" fontId="85" fillId="0" borderId="132" applyNumberFormat="0" applyFill="0" applyAlignment="0" applyProtection="0"/>
    <xf numFmtId="0" fontId="85" fillId="0" borderId="132" applyNumberFormat="0" applyFill="0" applyAlignment="0" applyProtection="0"/>
    <xf numFmtId="0" fontId="85" fillId="0" borderId="132" applyNumberFormat="0" applyFill="0" applyAlignment="0" applyProtection="0"/>
    <xf numFmtId="0" fontId="85" fillId="0" borderId="132" applyNumberFormat="0" applyFill="0" applyAlignment="0" applyProtection="0"/>
    <xf numFmtId="0" fontId="85" fillId="0" borderId="132" applyNumberFormat="0" applyFill="0" applyAlignment="0" applyProtection="0"/>
    <xf numFmtId="0" fontId="85" fillId="0" borderId="132" applyNumberFormat="0" applyFill="0" applyAlignment="0" applyProtection="0"/>
    <xf numFmtId="0" fontId="85" fillId="0" borderId="132" applyNumberFormat="0" applyFill="0" applyAlignment="0" applyProtection="0"/>
    <xf numFmtId="0" fontId="85" fillId="0" borderId="132" applyNumberFormat="0" applyFill="0" applyAlignment="0" applyProtection="0"/>
    <xf numFmtId="0" fontId="73" fillId="20" borderId="129" applyNumberFormat="0" applyAlignment="0" applyProtection="0"/>
    <xf numFmtId="0" fontId="80" fillId="7" borderId="129" applyNumberFormat="0" applyAlignment="0" applyProtection="0"/>
    <xf numFmtId="0" fontId="49" fillId="23" borderId="130" applyNumberFormat="0" applyFont="0" applyAlignment="0" applyProtection="0"/>
    <xf numFmtId="0" fontId="83" fillId="20" borderId="131" applyNumberFormat="0" applyAlignment="0" applyProtection="0"/>
    <xf numFmtId="0" fontId="85" fillId="0" borderId="132" applyNumberFormat="0" applyFill="0" applyAlignment="0" applyProtection="0"/>
    <xf numFmtId="0" fontId="73" fillId="20" borderId="129" applyNumberFormat="0" applyAlignment="0" applyProtection="0"/>
    <xf numFmtId="0" fontId="80" fillId="7" borderId="129" applyNumberFormat="0" applyAlignment="0" applyProtection="0"/>
    <xf numFmtId="0" fontId="49" fillId="23" borderId="130" applyNumberFormat="0" applyFont="0" applyAlignment="0" applyProtection="0"/>
    <xf numFmtId="0" fontId="83" fillId="20" borderId="131" applyNumberFormat="0" applyAlignment="0" applyProtection="0"/>
    <xf numFmtId="0" fontId="85" fillId="0" borderId="132" applyNumberFormat="0" applyFill="0" applyAlignment="0" applyProtection="0"/>
    <xf numFmtId="0" fontId="73" fillId="20" borderId="129" applyNumberFormat="0" applyAlignment="0" applyProtection="0"/>
    <xf numFmtId="0" fontId="80" fillId="7" borderId="129" applyNumberFormat="0" applyAlignment="0" applyProtection="0"/>
    <xf numFmtId="0" fontId="49" fillId="23" borderId="130" applyNumberFormat="0" applyFont="0" applyAlignment="0" applyProtection="0"/>
    <xf numFmtId="0" fontId="83" fillId="20" borderId="131" applyNumberFormat="0" applyAlignment="0" applyProtection="0"/>
    <xf numFmtId="0" fontId="85" fillId="0" borderId="132" applyNumberFormat="0" applyFill="0" applyAlignment="0" applyProtection="0"/>
    <xf numFmtId="0" fontId="73" fillId="20" borderId="129" applyNumberFormat="0" applyAlignment="0" applyProtection="0"/>
    <xf numFmtId="0" fontId="80" fillId="7" borderId="129" applyNumberFormat="0" applyAlignment="0" applyProtection="0"/>
    <xf numFmtId="0" fontId="49" fillId="23" borderId="130" applyNumberFormat="0" applyFont="0" applyAlignment="0" applyProtection="0"/>
    <xf numFmtId="0" fontId="83" fillId="20" borderId="131" applyNumberFormat="0" applyAlignment="0" applyProtection="0"/>
    <xf numFmtId="0" fontId="85" fillId="0" borderId="132" applyNumberFormat="0" applyFill="0" applyAlignment="0" applyProtection="0"/>
    <xf numFmtId="0" fontId="73" fillId="20" borderId="129" applyNumberFormat="0" applyAlignment="0" applyProtection="0"/>
    <xf numFmtId="0" fontId="80" fillId="7" borderId="129" applyNumberFormat="0" applyAlignment="0" applyProtection="0"/>
    <xf numFmtId="0" fontId="49" fillId="23" borderId="130" applyNumberFormat="0" applyFont="0" applyAlignment="0" applyProtection="0"/>
    <xf numFmtId="0" fontId="83" fillId="20" borderId="131" applyNumberFormat="0" applyAlignment="0" applyProtection="0"/>
    <xf numFmtId="0" fontId="85" fillId="0" borderId="132" applyNumberFormat="0" applyFill="0" applyAlignment="0" applyProtection="0"/>
    <xf numFmtId="0" fontId="73" fillId="20" borderId="129" applyNumberFormat="0" applyAlignment="0" applyProtection="0"/>
    <xf numFmtId="0" fontId="80" fillId="7" borderId="129" applyNumberFormat="0" applyAlignment="0" applyProtection="0"/>
    <xf numFmtId="0" fontId="49" fillId="23" borderId="130" applyNumberFormat="0" applyFont="0" applyAlignment="0" applyProtection="0"/>
    <xf numFmtId="0" fontId="83" fillId="20" borderId="131" applyNumberFormat="0" applyAlignment="0" applyProtection="0"/>
    <xf numFmtId="0" fontId="85" fillId="0" borderId="132" applyNumberFormat="0" applyFill="0" applyAlignment="0" applyProtection="0"/>
    <xf numFmtId="0" fontId="73" fillId="20" borderId="129" applyNumberFormat="0" applyAlignment="0" applyProtection="0"/>
    <xf numFmtId="0" fontId="80" fillId="7" borderId="129" applyNumberFormat="0" applyAlignment="0" applyProtection="0"/>
    <xf numFmtId="0" fontId="49" fillId="23" borderId="130" applyNumberFormat="0" applyFont="0" applyAlignment="0" applyProtection="0"/>
    <xf numFmtId="0" fontId="83" fillId="20" borderId="131" applyNumberFormat="0" applyAlignment="0" applyProtection="0"/>
    <xf numFmtId="0" fontId="85" fillId="0" borderId="132" applyNumberFormat="0" applyFill="0" applyAlignment="0" applyProtection="0"/>
    <xf numFmtId="0" fontId="73" fillId="20" borderId="129" applyNumberFormat="0" applyAlignment="0" applyProtection="0"/>
    <xf numFmtId="0" fontId="80" fillId="7" borderId="129" applyNumberFormat="0" applyAlignment="0" applyProtection="0"/>
    <xf numFmtId="0" fontId="49" fillId="23" borderId="130" applyNumberFormat="0" applyFont="0" applyAlignment="0" applyProtection="0"/>
    <xf numFmtId="0" fontId="83" fillId="20" borderId="131" applyNumberFormat="0" applyAlignment="0" applyProtection="0"/>
    <xf numFmtId="0" fontId="85" fillId="0" borderId="132" applyNumberFormat="0" applyFill="0" applyAlignment="0" applyProtection="0"/>
    <xf numFmtId="0" fontId="73" fillId="20" borderId="129" applyNumberFormat="0" applyAlignment="0" applyProtection="0"/>
    <xf numFmtId="0" fontId="80" fillId="7" borderId="129" applyNumberFormat="0" applyAlignment="0" applyProtection="0"/>
    <xf numFmtId="0" fontId="49" fillId="23" borderId="130" applyNumberFormat="0" applyFont="0" applyAlignment="0" applyProtection="0"/>
    <xf numFmtId="0" fontId="83" fillId="20" borderId="131" applyNumberFormat="0" applyAlignment="0" applyProtection="0"/>
    <xf numFmtId="0" fontId="85" fillId="0" borderId="132" applyNumberFormat="0" applyFill="0" applyAlignment="0" applyProtection="0"/>
    <xf numFmtId="0" fontId="73" fillId="20" borderId="129" applyNumberFormat="0" applyAlignment="0" applyProtection="0"/>
    <xf numFmtId="0" fontId="80" fillId="7" borderId="129" applyNumberFormat="0" applyAlignment="0" applyProtection="0"/>
    <xf numFmtId="0" fontId="49" fillId="23" borderId="130" applyNumberFormat="0" applyFont="0" applyAlignment="0" applyProtection="0"/>
    <xf numFmtId="0" fontId="83" fillId="20" borderId="131" applyNumberFormat="0" applyAlignment="0" applyProtection="0"/>
    <xf numFmtId="0" fontId="85" fillId="0" borderId="132" applyNumberFormat="0" applyFill="0" applyAlignment="0" applyProtection="0"/>
    <xf numFmtId="0" fontId="73" fillId="20" borderId="129" applyNumberFormat="0" applyAlignment="0" applyProtection="0"/>
    <xf numFmtId="0" fontId="80" fillId="7" borderId="129" applyNumberFormat="0" applyAlignment="0" applyProtection="0"/>
    <xf numFmtId="0" fontId="49" fillId="23" borderId="130" applyNumberFormat="0" applyFont="0" applyAlignment="0" applyProtection="0"/>
    <xf numFmtId="0" fontId="83" fillId="20" borderId="131" applyNumberFormat="0" applyAlignment="0" applyProtection="0"/>
    <xf numFmtId="0" fontId="85" fillId="0" borderId="132" applyNumberFormat="0" applyFill="0" applyAlignment="0" applyProtection="0"/>
    <xf numFmtId="0" fontId="73" fillId="20" borderId="129" applyNumberFormat="0" applyAlignment="0" applyProtection="0"/>
    <xf numFmtId="0" fontId="80" fillId="7" borderId="129" applyNumberFormat="0" applyAlignment="0" applyProtection="0"/>
    <xf numFmtId="0" fontId="49" fillId="23" borderId="130" applyNumberFormat="0" applyFont="0" applyAlignment="0" applyProtection="0"/>
    <xf numFmtId="0" fontId="83" fillId="20" borderId="131" applyNumberFormat="0" applyAlignment="0" applyProtection="0"/>
    <xf numFmtId="0" fontId="85" fillId="0" borderId="132" applyNumberFormat="0" applyFill="0" applyAlignment="0" applyProtection="0"/>
    <xf numFmtId="0" fontId="73" fillId="20" borderId="129" applyNumberFormat="0" applyAlignment="0" applyProtection="0"/>
    <xf numFmtId="0" fontId="80" fillId="7" borderId="129" applyNumberFormat="0" applyAlignment="0" applyProtection="0"/>
    <xf numFmtId="0" fontId="49" fillId="23" borderId="130" applyNumberFormat="0" applyFont="0" applyAlignment="0" applyProtection="0"/>
    <xf numFmtId="0" fontId="83" fillId="20" borderId="131" applyNumberFormat="0" applyAlignment="0" applyProtection="0"/>
    <xf numFmtId="0" fontId="85" fillId="0" borderId="132" applyNumberFormat="0" applyFill="0" applyAlignment="0" applyProtection="0"/>
    <xf numFmtId="0" fontId="49" fillId="23" borderId="130" applyNumberFormat="0" applyFont="0" applyAlignment="0" applyProtection="0"/>
    <xf numFmtId="0" fontId="49" fillId="23" borderId="130" applyNumberFormat="0" applyFont="0" applyAlignment="0" applyProtection="0"/>
    <xf numFmtId="0" fontId="49" fillId="23" borderId="130" applyNumberFormat="0" applyFont="0" applyAlignment="0" applyProtection="0"/>
    <xf numFmtId="0" fontId="49" fillId="23" borderId="130" applyNumberFormat="0" applyFont="0" applyAlignment="0" applyProtection="0"/>
    <xf numFmtId="0" fontId="49" fillId="23" borderId="130" applyNumberFormat="0" applyFont="0" applyAlignment="0" applyProtection="0"/>
    <xf numFmtId="0" fontId="49" fillId="23" borderId="130" applyNumberFormat="0" applyFont="0" applyAlignment="0" applyProtection="0"/>
    <xf numFmtId="0" fontId="49" fillId="23" borderId="130" applyNumberFormat="0" applyFont="0" applyAlignment="0" applyProtection="0"/>
    <xf numFmtId="0" fontId="49" fillId="23" borderId="130" applyNumberFormat="0" applyFont="0" applyAlignment="0" applyProtection="0"/>
    <xf numFmtId="0" fontId="49" fillId="23" borderId="130" applyNumberFormat="0" applyFont="0" applyAlignment="0" applyProtection="0"/>
    <xf numFmtId="0" fontId="49" fillId="23" borderId="130" applyNumberFormat="0" applyFont="0" applyAlignment="0" applyProtection="0"/>
    <xf numFmtId="0" fontId="49" fillId="23" borderId="130" applyNumberFormat="0" applyFont="0" applyAlignment="0" applyProtection="0"/>
    <xf numFmtId="0" fontId="49" fillId="23" borderId="130" applyNumberFormat="0" applyFont="0" applyAlignment="0" applyProtection="0"/>
    <xf numFmtId="0" fontId="49" fillId="23" borderId="130" applyNumberFormat="0" applyFont="0" applyAlignment="0" applyProtection="0"/>
  </cellStyleXfs>
  <cellXfs count="1908">
    <xf numFmtId="0" fontId="0" fillId="0" borderId="0" xfId="0"/>
    <xf numFmtId="14" fontId="69" fillId="0" borderId="14" xfId="2858" applyNumberFormat="1" applyFont="1" applyFill="1" applyBorder="1" applyAlignment="1">
      <alignment horizontal="center"/>
    </xf>
    <xf numFmtId="0" fontId="69" fillId="0" borderId="0" xfId="2858" applyFont="1" applyFill="1" applyBorder="1" applyAlignment="1"/>
    <xf numFmtId="0" fontId="69" fillId="0" borderId="24" xfId="2858" applyNumberFormat="1" applyFont="1" applyFill="1" applyBorder="1" applyAlignment="1">
      <alignment horizontal="center"/>
    </xf>
    <xf numFmtId="0" fontId="69" fillId="0" borderId="0" xfId="2858" applyFont="1" applyFill="1" applyBorder="1" applyAlignment="1">
      <alignment horizontal="center" wrapText="1"/>
    </xf>
    <xf numFmtId="0" fontId="69" fillId="0" borderId="0" xfId="2858" applyFont="1" applyFill="1" applyAlignment="1">
      <alignment horizontal="center"/>
    </xf>
    <xf numFmtId="164" fontId="66" fillId="0" borderId="0" xfId="2858" applyNumberFormat="1" applyFont="1" applyFill="1" applyBorder="1"/>
    <xf numFmtId="42" fontId="69" fillId="0" borderId="0" xfId="2858" applyNumberFormat="1" applyFont="1" applyFill="1" applyBorder="1" applyAlignment="1"/>
    <xf numFmtId="0" fontId="69" fillId="0" borderId="0" xfId="2858" applyFont="1" applyFill="1" applyBorder="1" applyAlignment="1">
      <alignment horizontal="right" wrapText="1"/>
    </xf>
    <xf numFmtId="164" fontId="69" fillId="0" borderId="0" xfId="2858" applyNumberFormat="1" applyFont="1" applyFill="1" applyBorder="1"/>
    <xf numFmtId="14" fontId="69" fillId="0" borderId="0" xfId="2858" applyNumberFormat="1" applyFont="1" applyFill="1" applyBorder="1" applyAlignment="1"/>
    <xf numFmtId="0" fontId="69" fillId="0" borderId="32" xfId="2858" applyFont="1" applyFill="1" applyBorder="1" applyAlignment="1">
      <alignment wrapText="1"/>
    </xf>
    <xf numFmtId="0" fontId="66" fillId="0" borderId="61" xfId="2858" applyFont="1" applyFill="1" applyBorder="1" applyAlignment="1">
      <alignment horizontal="center"/>
    </xf>
    <xf numFmtId="42" fontId="66" fillId="0" borderId="0" xfId="2858" applyNumberFormat="1" applyFont="1" applyFill="1" applyAlignment="1">
      <alignment horizontal="left"/>
    </xf>
    <xf numFmtId="0" fontId="66" fillId="0" borderId="0" xfId="2858" applyFont="1" applyFill="1" applyAlignment="1">
      <alignment horizontal="left"/>
    </xf>
    <xf numFmtId="42" fontId="66" fillId="0" borderId="0" xfId="2858" applyNumberFormat="1" applyFont="1" applyFill="1" applyBorder="1"/>
    <xf numFmtId="166" fontId="66" fillId="0" borderId="0" xfId="2858" applyNumberFormat="1" applyFont="1" applyFill="1" applyBorder="1" applyAlignment="1">
      <alignment horizontal="center" wrapText="1"/>
    </xf>
    <xf numFmtId="166" fontId="69" fillId="0" borderId="55" xfId="2858" quotePrefix="1" applyNumberFormat="1" applyFont="1" applyFill="1" applyBorder="1" applyAlignment="1">
      <alignment horizontal="center" vertical="center" wrapText="1"/>
    </xf>
    <xf numFmtId="166" fontId="69" fillId="0" borderId="16" xfId="2858" quotePrefix="1" applyNumberFormat="1" applyFont="1" applyFill="1" applyBorder="1" applyAlignment="1">
      <alignment horizontal="center" vertical="center" wrapText="1"/>
    </xf>
    <xf numFmtId="0" fontId="69" fillId="0" borderId="0" xfId="2858" applyFont="1" applyFill="1" applyBorder="1" applyAlignment="1">
      <alignment horizontal="left" vertical="top"/>
    </xf>
    <xf numFmtId="166" fontId="90" fillId="0" borderId="86" xfId="2660" applyNumberFormat="1" applyFont="1" applyFill="1" applyBorder="1"/>
    <xf numFmtId="166" fontId="90" fillId="0" borderId="48" xfId="2660" applyNumberFormat="1" applyFont="1" applyFill="1" applyBorder="1"/>
    <xf numFmtId="166" fontId="90" fillId="0" borderId="11" xfId="2660" applyNumberFormat="1" applyFont="1" applyFill="1" applyBorder="1"/>
    <xf numFmtId="166" fontId="88" fillId="0" borderId="86" xfId="2660" applyNumberFormat="1" applyFont="1" applyFill="1" applyBorder="1"/>
    <xf numFmtId="0" fontId="69" fillId="0" borderId="54" xfId="2858" applyFont="1" applyFill="1" applyBorder="1" applyAlignment="1">
      <alignment horizontal="left" wrapText="1"/>
    </xf>
    <xf numFmtId="42" fontId="69" fillId="0" borderId="39" xfId="2858" applyNumberFormat="1" applyFont="1" applyFill="1" applyBorder="1" applyAlignment="1">
      <alignment vertical="center"/>
    </xf>
    <xf numFmtId="0" fontId="69" fillId="0" borderId="25" xfId="2858" applyFont="1" applyFill="1" applyBorder="1" applyAlignment="1">
      <alignment horizontal="left" vertical="center" wrapText="1"/>
    </xf>
    <xf numFmtId="42" fontId="69" fillId="0" borderId="31" xfId="2858" applyNumberFormat="1" applyFont="1" applyFill="1" applyBorder="1" applyAlignment="1">
      <alignment vertical="center"/>
    </xf>
    <xf numFmtId="14" fontId="69" fillId="0" borderId="60" xfId="2858" quotePrefix="1" applyNumberFormat="1" applyFont="1" applyFill="1" applyBorder="1" applyAlignment="1">
      <alignment horizontal="center" vertical="center" wrapText="1"/>
    </xf>
    <xf numFmtId="0" fontId="69" fillId="0" borderId="0" xfId="2858" applyFont="1" applyFill="1" applyBorder="1" applyAlignment="1" applyProtection="1">
      <alignment wrapText="1"/>
      <protection locked="0"/>
    </xf>
    <xf numFmtId="165" fontId="90" fillId="0" borderId="12" xfId="2660" applyNumberFormat="1" applyFont="1" applyFill="1" applyBorder="1"/>
    <xf numFmtId="165" fontId="90" fillId="0" borderId="13" xfId="2660" applyNumberFormat="1" applyFont="1" applyFill="1" applyBorder="1" applyAlignment="1">
      <alignment horizontal="center"/>
    </xf>
    <xf numFmtId="0" fontId="69" fillId="0" borderId="14" xfId="2858" applyNumberFormat="1" applyFont="1" applyFill="1" applyBorder="1" applyAlignment="1">
      <alignment horizontal="center"/>
    </xf>
    <xf numFmtId="165" fontId="90" fillId="0" borderId="15" xfId="2660" applyNumberFormat="1" applyFont="1" applyFill="1" applyBorder="1"/>
    <xf numFmtId="0" fontId="69" fillId="0" borderId="50" xfId="2858" applyNumberFormat="1" applyFont="1" applyFill="1" applyBorder="1" applyAlignment="1">
      <alignment horizontal="center"/>
    </xf>
    <xf numFmtId="0" fontId="69" fillId="0" borderId="15" xfId="2858" applyFont="1" applyFill="1" applyBorder="1" applyAlignment="1">
      <alignment wrapText="1"/>
    </xf>
    <xf numFmtId="165" fontId="69" fillId="0" borderId="15" xfId="2660" applyNumberFormat="1" applyFont="1" applyFill="1" applyBorder="1"/>
    <xf numFmtId="165" fontId="69" fillId="0" borderId="15" xfId="2660" applyNumberFormat="1" applyFont="1" applyFill="1" applyBorder="1" applyAlignment="1">
      <alignment vertical="center"/>
    </xf>
    <xf numFmtId="15" fontId="69" fillId="0" borderId="15" xfId="2858" applyNumberFormat="1" applyFont="1" applyFill="1" applyBorder="1"/>
    <xf numFmtId="15" fontId="69" fillId="0" borderId="15" xfId="2858" applyNumberFormat="1" applyFont="1" applyFill="1" applyBorder="1" applyAlignment="1">
      <alignment wrapText="1"/>
    </xf>
    <xf numFmtId="15" fontId="69" fillId="0" borderId="16" xfId="2858" applyNumberFormat="1" applyFont="1" applyFill="1" applyBorder="1" applyAlignment="1">
      <alignment horizontal="center"/>
    </xf>
    <xf numFmtId="1" fontId="92" fillId="0" borderId="18" xfId="2858" applyNumberFormat="1" applyFont="1" applyFill="1" applyBorder="1" applyAlignment="1">
      <alignment horizontal="center"/>
    </xf>
    <xf numFmtId="0" fontId="69" fillId="0" borderId="16" xfId="2858" applyFont="1" applyFill="1" applyBorder="1" applyAlignment="1">
      <alignment horizontal="center"/>
    </xf>
    <xf numFmtId="0" fontId="69" fillId="0" borderId="0" xfId="2858" applyFont="1" applyFill="1" applyBorder="1" applyAlignment="1">
      <alignment vertical="center"/>
    </xf>
    <xf numFmtId="14" fontId="69" fillId="0" borderId="17" xfId="2858" applyNumberFormat="1" applyFont="1" applyFill="1" applyBorder="1" applyAlignment="1">
      <alignment horizontal="center"/>
    </xf>
    <xf numFmtId="15" fontId="69" fillId="0" borderId="21" xfId="2858" applyNumberFormat="1" applyFont="1" applyFill="1" applyBorder="1" applyAlignment="1">
      <alignment horizontal="center"/>
    </xf>
    <xf numFmtId="0" fontId="69" fillId="0" borderId="19" xfId="2858" applyNumberFormat="1" applyFont="1" applyFill="1" applyBorder="1" applyAlignment="1">
      <alignment horizontal="center"/>
    </xf>
    <xf numFmtId="15" fontId="69" fillId="0" borderId="36" xfId="2858" applyNumberFormat="1" applyFont="1" applyFill="1" applyBorder="1" applyAlignment="1">
      <alignment horizontal="center"/>
    </xf>
    <xf numFmtId="1" fontId="92" fillId="0" borderId="35" xfId="2858" applyNumberFormat="1" applyFont="1" applyFill="1" applyBorder="1" applyAlignment="1">
      <alignment horizontal="center"/>
    </xf>
    <xf numFmtId="14" fontId="69" fillId="0" borderId="10" xfId="2858" applyNumberFormat="1" applyFont="1" applyFill="1" applyBorder="1" applyAlignment="1">
      <alignment horizontal="center"/>
    </xf>
    <xf numFmtId="164" fontId="69" fillId="0" borderId="26" xfId="2659" applyNumberFormat="1" applyFont="1" applyFill="1" applyBorder="1"/>
    <xf numFmtId="0" fontId="69" fillId="0" borderId="17" xfId="2858" applyFont="1" applyFill="1" applyBorder="1" applyAlignment="1">
      <alignment horizontal="center"/>
    </xf>
    <xf numFmtId="164" fontId="69" fillId="0" borderId="18" xfId="2659" applyNumberFormat="1" applyFont="1" applyFill="1" applyBorder="1"/>
    <xf numFmtId="0" fontId="69" fillId="0" borderId="20" xfId="2858" applyFont="1" applyFill="1" applyBorder="1" applyAlignment="1">
      <alignment horizontal="center"/>
    </xf>
    <xf numFmtId="164" fontId="69" fillId="0" borderId="71" xfId="2659" applyNumberFormat="1" applyFont="1" applyFill="1" applyBorder="1"/>
    <xf numFmtId="164" fontId="69" fillId="0" borderId="23" xfId="2659" applyNumberFormat="1" applyFont="1" applyFill="1" applyBorder="1"/>
    <xf numFmtId="0" fontId="69" fillId="0" borderId="21" xfId="2858" applyFont="1" applyFill="1" applyBorder="1" applyAlignment="1">
      <alignment horizontal="center" wrapText="1"/>
    </xf>
    <xf numFmtId="1" fontId="92" fillId="0" borderId="23" xfId="2858" applyNumberFormat="1" applyFont="1" applyFill="1" applyBorder="1" applyAlignment="1">
      <alignment horizontal="center"/>
    </xf>
    <xf numFmtId="0" fontId="69" fillId="0" borderId="37" xfId="2858" applyFont="1" applyFill="1" applyBorder="1" applyAlignment="1">
      <alignment horizontal="center"/>
    </xf>
    <xf numFmtId="164" fontId="69" fillId="0" borderId="38" xfId="2659" applyNumberFormat="1" applyFont="1" applyFill="1" applyBorder="1"/>
    <xf numFmtId="164" fontId="69" fillId="0" borderId="35" xfId="2659" applyNumberFormat="1" applyFont="1" applyFill="1" applyBorder="1"/>
    <xf numFmtId="0" fontId="69" fillId="0" borderId="16" xfId="2858" applyFont="1" applyFill="1" applyBorder="1" applyAlignment="1" applyProtection="1">
      <alignment horizontal="center"/>
    </xf>
    <xf numFmtId="164" fontId="69" fillId="0" borderId="16" xfId="2659" applyNumberFormat="1" applyFont="1" applyFill="1" applyBorder="1"/>
    <xf numFmtId="42" fontId="69" fillId="0" borderId="16" xfId="2858" applyNumberFormat="1" applyFont="1" applyFill="1" applyBorder="1"/>
    <xf numFmtId="165" fontId="69" fillId="0" borderId="54" xfId="2660" applyNumberFormat="1" applyFont="1" applyFill="1" applyBorder="1"/>
    <xf numFmtId="0" fontId="69" fillId="0" borderId="21" xfId="2858" applyFont="1" applyFill="1" applyBorder="1" applyAlignment="1" applyProtection="1">
      <alignment horizontal="center"/>
    </xf>
    <xf numFmtId="164" fontId="69" fillId="0" borderId="21" xfId="2659" applyNumberFormat="1" applyFont="1" applyFill="1" applyBorder="1"/>
    <xf numFmtId="0" fontId="69" fillId="0" borderId="16" xfId="2858" applyFont="1" applyFill="1" applyBorder="1" applyAlignment="1" applyProtection="1">
      <alignment horizontal="center" vertical="center"/>
    </xf>
    <xf numFmtId="0" fontId="69" fillId="0" borderId="25" xfId="2858" applyFont="1" applyFill="1" applyBorder="1" applyAlignment="1">
      <alignment wrapText="1"/>
    </xf>
    <xf numFmtId="0" fontId="69" fillId="0" borderId="55" xfId="2858" applyFont="1" applyFill="1" applyBorder="1" applyAlignment="1">
      <alignment horizontal="center"/>
    </xf>
    <xf numFmtId="165" fontId="69" fillId="0" borderId="25" xfId="2660" applyNumberFormat="1" applyFont="1" applyFill="1" applyBorder="1"/>
    <xf numFmtId="0" fontId="69" fillId="0" borderId="55" xfId="2858" applyFont="1" applyFill="1" applyBorder="1" applyAlignment="1" applyProtection="1">
      <alignment horizontal="center"/>
    </xf>
    <xf numFmtId="0" fontId="69" fillId="0" borderId="55" xfId="2858" applyFont="1" applyFill="1" applyBorder="1" applyAlignment="1">
      <alignment horizontal="center" wrapText="1"/>
    </xf>
    <xf numFmtId="0" fontId="69" fillId="0" borderId="34" xfId="2858" applyFont="1" applyFill="1" applyBorder="1" applyAlignment="1">
      <alignment horizontal="center" wrapText="1"/>
    </xf>
    <xf numFmtId="1" fontId="92" fillId="0" borderId="56" xfId="2858" applyNumberFormat="1" applyFont="1" applyFill="1" applyBorder="1" applyAlignment="1">
      <alignment horizontal="center"/>
    </xf>
    <xf numFmtId="14" fontId="69" fillId="0" borderId="0" xfId="2858" applyNumberFormat="1" applyFont="1" applyFill="1" applyBorder="1" applyAlignment="1">
      <alignment horizontal="center"/>
    </xf>
    <xf numFmtId="165" fontId="69" fillId="0" borderId="0" xfId="2660" applyNumberFormat="1" applyFont="1" applyFill="1" applyBorder="1"/>
    <xf numFmtId="1" fontId="92" fillId="0" borderId="0" xfId="2858" applyNumberFormat="1" applyFont="1" applyFill="1" applyBorder="1" applyAlignment="1">
      <alignment horizontal="center"/>
    </xf>
    <xf numFmtId="164" fontId="69" fillId="0" borderId="0" xfId="2659" applyNumberFormat="1" applyFont="1" applyFill="1" applyBorder="1"/>
    <xf numFmtId="42" fontId="69" fillId="0" borderId="0" xfId="2858" applyNumberFormat="1" applyFont="1" applyFill="1" applyBorder="1"/>
    <xf numFmtId="0" fontId="69" fillId="0" borderId="0" xfId="2858" applyFont="1" applyFill="1" applyBorder="1" applyAlignment="1">
      <alignment horizontal="right"/>
    </xf>
    <xf numFmtId="42" fontId="69" fillId="0" borderId="21" xfId="2858" applyNumberFormat="1" applyFont="1" applyFill="1" applyBorder="1"/>
    <xf numFmtId="42" fontId="69" fillId="0" borderId="55" xfId="2858" applyNumberFormat="1" applyFont="1" applyFill="1" applyBorder="1"/>
    <xf numFmtId="42" fontId="66" fillId="0" borderId="0" xfId="2659" applyNumberFormat="1" applyFont="1" applyFill="1" applyBorder="1"/>
    <xf numFmtId="14" fontId="69" fillId="0" borderId="54" xfId="2858" applyNumberFormat="1" applyFont="1" applyFill="1" applyBorder="1" applyAlignment="1">
      <alignment horizontal="center"/>
    </xf>
    <xf numFmtId="0" fontId="69" fillId="0" borderId="23" xfId="2858" applyFont="1" applyFill="1" applyBorder="1" applyAlignment="1">
      <alignment horizontal="center" vertical="center" wrapText="1"/>
    </xf>
    <xf numFmtId="42" fontId="69" fillId="0" borderId="15" xfId="2858" applyNumberFormat="1" applyFont="1" applyFill="1" applyBorder="1" applyAlignment="1">
      <alignment horizontal="center" vertical="center" wrapText="1"/>
    </xf>
    <xf numFmtId="14" fontId="69" fillId="0" borderId="17" xfId="2858" quotePrefix="1" applyNumberFormat="1" applyFont="1" applyFill="1" applyBorder="1" applyAlignment="1">
      <alignment horizontal="center" vertical="center" wrapText="1"/>
    </xf>
    <xf numFmtId="42" fontId="69" fillId="0" borderId="33" xfId="2858" applyNumberFormat="1" applyFont="1" applyFill="1" applyBorder="1" applyAlignment="1">
      <alignment vertical="center" wrapText="1"/>
    </xf>
    <xf numFmtId="166" fontId="90" fillId="0" borderId="21" xfId="2660" quotePrefix="1" applyNumberFormat="1" applyFont="1" applyFill="1" applyBorder="1" applyAlignment="1">
      <alignment horizontal="center" vertical="center"/>
    </xf>
    <xf numFmtId="0" fontId="69" fillId="0" borderId="60" xfId="2858" quotePrefix="1" applyFont="1" applyFill="1" applyBorder="1" applyAlignment="1">
      <alignment horizontal="center" vertical="center" wrapText="1"/>
    </xf>
    <xf numFmtId="14" fontId="69" fillId="0" borderId="25" xfId="2858" applyNumberFormat="1" applyFont="1" applyFill="1" applyBorder="1" applyAlignment="1">
      <alignment horizontal="left" vertical="center" wrapText="1"/>
    </xf>
    <xf numFmtId="42" fontId="69" fillId="0" borderId="43" xfId="2858" applyNumberFormat="1" applyFont="1" applyFill="1" applyBorder="1" applyAlignment="1">
      <alignment vertical="center"/>
    </xf>
    <xf numFmtId="166" fontId="90" fillId="0" borderId="49" xfId="2660" quotePrefix="1" applyNumberFormat="1" applyFont="1" applyFill="1" applyBorder="1" applyAlignment="1">
      <alignment horizontal="center" vertical="center"/>
    </xf>
    <xf numFmtId="0" fontId="69" fillId="0" borderId="54" xfId="2858" applyFont="1" applyFill="1" applyBorder="1" applyAlignment="1">
      <alignment vertical="top" wrapText="1"/>
    </xf>
    <xf numFmtId="14" fontId="69" fillId="0" borderId="54" xfId="2858" applyNumberFormat="1" applyFont="1" applyFill="1" applyBorder="1" applyAlignment="1">
      <alignment vertical="center" wrapText="1"/>
    </xf>
    <xf numFmtId="0" fontId="69" fillId="0" borderId="15" xfId="2858" applyFont="1" applyFill="1" applyBorder="1" applyAlignment="1">
      <alignment vertical="top" wrapText="1"/>
    </xf>
    <xf numFmtId="14" fontId="69" fillId="0" borderId="15" xfId="2858" applyNumberFormat="1" applyFont="1" applyFill="1" applyBorder="1" applyAlignment="1">
      <alignment vertical="center" wrapText="1"/>
    </xf>
    <xf numFmtId="0" fontId="69" fillId="0" borderId="15" xfId="2858" quotePrefix="1" applyFont="1" applyFill="1" applyBorder="1" applyAlignment="1">
      <alignment horizontal="center" vertical="center" wrapText="1"/>
    </xf>
    <xf numFmtId="166" fontId="90" fillId="0" borderId="16" xfId="2660" quotePrefix="1" applyNumberFormat="1" applyFont="1" applyFill="1" applyBorder="1" applyAlignment="1">
      <alignment horizontal="center" vertical="center"/>
    </xf>
    <xf numFmtId="0" fontId="69" fillId="0" borderId="14" xfId="2858" applyFont="1" applyFill="1" applyBorder="1" applyAlignment="1">
      <alignment horizontal="center" vertical="center" wrapText="1"/>
    </xf>
    <xf numFmtId="0" fontId="69" fillId="0" borderId="40" xfId="2858" applyFont="1" applyFill="1" applyBorder="1" applyAlignment="1">
      <alignment vertical="center" wrapText="1"/>
    </xf>
    <xf numFmtId="14" fontId="69" fillId="0" borderId="40" xfId="2858" applyNumberFormat="1" applyFont="1" applyFill="1" applyBorder="1" applyAlignment="1">
      <alignment vertical="center" wrapText="1"/>
    </xf>
    <xf numFmtId="14" fontId="69" fillId="0" borderId="25" xfId="2858" applyNumberFormat="1" applyFont="1" applyFill="1" applyBorder="1" applyAlignment="1">
      <alignment vertical="center" wrapText="1"/>
    </xf>
    <xf numFmtId="0" fontId="69" fillId="0" borderId="25" xfId="2858" quotePrefix="1" applyFont="1" applyFill="1" applyBorder="1" applyAlignment="1">
      <alignment horizontal="center" vertical="center" wrapText="1"/>
    </xf>
    <xf numFmtId="166" fontId="90" fillId="0" borderId="55" xfId="2660" quotePrefix="1" applyNumberFormat="1" applyFont="1" applyFill="1" applyBorder="1" applyAlignment="1">
      <alignment horizontal="center" vertical="center"/>
    </xf>
    <xf numFmtId="14" fontId="69" fillId="0" borderId="28" xfId="2858" quotePrefix="1" applyNumberFormat="1" applyFont="1" applyFill="1" applyBorder="1" applyAlignment="1">
      <alignment horizontal="center" vertical="center" wrapText="1"/>
    </xf>
    <xf numFmtId="42" fontId="69" fillId="0" borderId="54" xfId="2858" quotePrefix="1" applyNumberFormat="1" applyFont="1" applyFill="1" applyBorder="1" applyAlignment="1">
      <alignment horizontal="right" vertical="center"/>
    </xf>
    <xf numFmtId="0" fontId="69" fillId="0" borderId="33" xfId="2858" quotePrefix="1" applyFont="1" applyFill="1" applyBorder="1" applyAlignment="1">
      <alignment horizontal="center" vertical="center" wrapText="1"/>
    </xf>
    <xf numFmtId="0" fontId="69" fillId="0" borderId="17" xfId="2858" quotePrefix="1" applyFont="1" applyFill="1" applyBorder="1" applyAlignment="1">
      <alignment horizontal="center" vertical="center" wrapText="1"/>
    </xf>
    <xf numFmtId="166" fontId="69" fillId="0" borderId="16" xfId="2858" applyNumberFormat="1" applyFont="1" applyFill="1" applyBorder="1" applyAlignment="1">
      <alignment horizontal="center" vertical="center" wrapText="1"/>
    </xf>
    <xf numFmtId="0" fontId="69" fillId="0" borderId="30" xfId="2858" applyFont="1" applyFill="1" applyBorder="1" applyAlignment="1">
      <alignment horizontal="center" vertical="top" wrapText="1"/>
    </xf>
    <xf numFmtId="0" fontId="69" fillId="0" borderId="0" xfId="2858" applyFont="1" applyFill="1" applyAlignment="1">
      <alignment vertical="center"/>
    </xf>
    <xf numFmtId="0" fontId="69" fillId="0" borderId="16" xfId="2858" applyFont="1" applyFill="1" applyBorder="1" applyAlignment="1">
      <alignment wrapText="1"/>
    </xf>
    <xf numFmtId="0" fontId="66" fillId="0" borderId="55" xfId="2858" applyNumberFormat="1" applyFont="1" applyFill="1" applyBorder="1" applyAlignment="1" applyProtection="1">
      <alignment horizontal="center" wrapText="1"/>
      <protection locked="0"/>
    </xf>
    <xf numFmtId="0" fontId="90" fillId="0" borderId="47" xfId="2660" applyNumberFormat="1" applyFont="1" applyFill="1" applyBorder="1" applyAlignment="1">
      <alignment horizontal="center" vertical="center"/>
    </xf>
    <xf numFmtId="165" fontId="90" fillId="0" borderId="0" xfId="2660" applyNumberFormat="1" applyFont="1" applyFill="1" applyBorder="1"/>
    <xf numFmtId="42" fontId="90" fillId="0" borderId="0" xfId="2660" applyNumberFormat="1" applyFont="1" applyFill="1" applyBorder="1" applyAlignment="1">
      <alignment horizontal="center" vertical="center"/>
    </xf>
    <xf numFmtId="42" fontId="90" fillId="0" borderId="0" xfId="2660" applyNumberFormat="1" applyFont="1" applyFill="1" applyBorder="1" applyAlignment="1" applyProtection="1">
      <alignment horizontal="center" wrapText="1"/>
      <protection locked="0"/>
    </xf>
    <xf numFmtId="165" fontId="66" fillId="0" borderId="0" xfId="2660" applyNumberFormat="1" applyFont="1" applyFill="1" applyBorder="1"/>
    <xf numFmtId="165" fontId="66" fillId="0" borderId="0" xfId="2660" applyNumberFormat="1" applyFont="1" applyFill="1" applyBorder="1" applyAlignment="1">
      <alignment wrapText="1"/>
    </xf>
    <xf numFmtId="165" fontId="66" fillId="0" borderId="0" xfId="2660" applyNumberFormat="1" applyFont="1" applyFill="1" applyBorder="1" applyAlignment="1"/>
    <xf numFmtId="42" fontId="69" fillId="0" borderId="0" xfId="2858" applyNumberFormat="1" applyFont="1" applyFill="1" applyBorder="1" applyAlignment="1">
      <alignment horizontal="center"/>
    </xf>
    <xf numFmtId="42" fontId="69" fillId="0" borderId="0" xfId="2858" applyNumberFormat="1" applyFont="1" applyFill="1" applyBorder="1" applyAlignment="1">
      <alignment horizontal="right"/>
    </xf>
    <xf numFmtId="42" fontId="66" fillId="0" borderId="0" xfId="2858" applyNumberFormat="1" applyFont="1" applyFill="1" applyBorder="1" applyAlignment="1">
      <alignment horizontal="center" wrapText="1"/>
    </xf>
    <xf numFmtId="165" fontId="66" fillId="0" borderId="0" xfId="2858" applyNumberFormat="1" applyFont="1" applyFill="1" applyBorder="1" applyAlignment="1">
      <alignment horizontal="left"/>
    </xf>
    <xf numFmtId="42" fontId="92" fillId="0" borderId="0" xfId="2858" applyNumberFormat="1" applyFont="1" applyFill="1" applyBorder="1" applyAlignment="1">
      <alignment horizontal="center"/>
    </xf>
    <xf numFmtId="42" fontId="69" fillId="0" borderId="0" xfId="2858" applyNumberFormat="1" applyFont="1" applyFill="1" applyBorder="1" applyAlignment="1">
      <alignment horizontal="center" wrapText="1"/>
    </xf>
    <xf numFmtId="14" fontId="69" fillId="0" borderId="0" xfId="2858" applyNumberFormat="1" applyFont="1" applyFill="1" applyBorder="1" applyAlignment="1">
      <alignment vertical="top"/>
    </xf>
    <xf numFmtId="14" fontId="69" fillId="0" borderId="0" xfId="2858" applyNumberFormat="1" applyFont="1" applyFill="1" applyBorder="1" applyAlignment="1">
      <alignment wrapText="1"/>
    </xf>
    <xf numFmtId="14" fontId="69" fillId="0" borderId="0" xfId="2858" applyNumberFormat="1" applyFont="1" applyFill="1" applyBorder="1" applyAlignment="1">
      <alignment horizontal="center" wrapText="1"/>
    </xf>
    <xf numFmtId="0" fontId="0" fillId="0" borderId="0" xfId="0" applyFill="1" applyAlignment="1">
      <alignment horizontal="center"/>
    </xf>
    <xf numFmtId="14" fontId="69" fillId="0" borderId="23" xfId="2858" applyNumberFormat="1" applyFont="1" applyFill="1" applyBorder="1" applyAlignment="1">
      <alignment horizontal="center" wrapText="1"/>
    </xf>
    <xf numFmtId="0" fontId="69" fillId="0" borderId="15" xfId="2858" applyFont="1" applyFill="1" applyBorder="1" applyAlignment="1"/>
    <xf numFmtId="0" fontId="66" fillId="0" borderId="48" xfId="2858" applyFont="1" applyFill="1" applyBorder="1" applyAlignment="1">
      <alignment horizontal="center" vertical="center" wrapText="1"/>
    </xf>
    <xf numFmtId="0" fontId="66" fillId="0" borderId="43" xfId="2858" applyFont="1" applyFill="1" applyBorder="1" applyAlignment="1">
      <alignment horizontal="center" vertical="center" wrapText="1"/>
    </xf>
    <xf numFmtId="0" fontId="66" fillId="0" borderId="49" xfId="2858" applyFont="1" applyFill="1" applyBorder="1" applyAlignment="1">
      <alignment horizontal="center" vertical="center" wrapText="1"/>
    </xf>
    <xf numFmtId="42" fontId="69" fillId="0" borderId="33" xfId="2858" applyNumberFormat="1" applyFont="1" applyFill="1" applyBorder="1" applyAlignment="1">
      <alignment vertical="center"/>
    </xf>
    <xf numFmtId="0" fontId="66" fillId="0" borderId="61" xfId="2858" applyFont="1" applyFill="1" applyBorder="1" applyAlignment="1">
      <alignment horizontal="center" vertical="center" wrapText="1"/>
    </xf>
    <xf numFmtId="0" fontId="69" fillId="0" borderId="71" xfId="2858" applyFont="1" applyFill="1" applyBorder="1" applyAlignment="1">
      <alignment horizontal="center" vertical="top" wrapText="1"/>
    </xf>
    <xf numFmtId="0" fontId="90" fillId="0" borderId="15" xfId="2660" applyNumberFormat="1" applyFont="1" applyFill="1" applyBorder="1" applyAlignment="1">
      <alignment horizontal="center" vertical="center"/>
    </xf>
    <xf numFmtId="165" fontId="90" fillId="0" borderId="16" xfId="2660" applyNumberFormat="1" applyFont="1" applyFill="1" applyBorder="1"/>
    <xf numFmtId="0" fontId="88" fillId="0" borderId="72" xfId="2660" applyNumberFormat="1" applyFont="1" applyFill="1" applyBorder="1" applyAlignment="1" applyProtection="1">
      <alignment horizontal="center" wrapText="1"/>
      <protection locked="0"/>
    </xf>
    <xf numFmtId="0" fontId="118" fillId="0" borderId="43" xfId="2858" applyNumberFormat="1" applyFont="1" applyFill="1" applyBorder="1" applyAlignment="1" applyProtection="1">
      <alignment horizontal="center" wrapText="1"/>
      <protection locked="0"/>
    </xf>
    <xf numFmtId="0" fontId="112" fillId="0" borderId="24" xfId="0" applyFont="1" applyFill="1" applyBorder="1" applyAlignment="1">
      <alignment horizontal="center"/>
    </xf>
    <xf numFmtId="165" fontId="69" fillId="0" borderId="0" xfId="2858" applyNumberFormat="1" applyFont="1" applyFill="1" applyBorder="1"/>
    <xf numFmtId="165" fontId="90" fillId="0" borderId="55" xfId="2660" quotePrefix="1" applyNumberFormat="1" applyFont="1" applyFill="1" applyBorder="1" applyAlignment="1">
      <alignment horizontal="center" vertical="center"/>
    </xf>
    <xf numFmtId="0" fontId="88" fillId="0" borderId="43" xfId="2660" applyNumberFormat="1" applyFont="1" applyFill="1" applyBorder="1" applyAlignment="1" applyProtection="1">
      <alignment horizontal="center" wrapText="1"/>
      <protection locked="0"/>
    </xf>
    <xf numFmtId="0" fontId="69" fillId="0" borderId="26" xfId="2858" applyFont="1" applyFill="1" applyBorder="1" applyAlignment="1">
      <alignment horizontal="center" vertical="center" wrapText="1"/>
    </xf>
    <xf numFmtId="0" fontId="69" fillId="0" borderId="34" xfId="2858" applyFont="1" applyFill="1" applyBorder="1" applyAlignment="1">
      <alignment horizontal="center" vertical="center" wrapText="1"/>
    </xf>
    <xf numFmtId="0" fontId="69" fillId="0" borderId="30" xfId="2858" applyFont="1" applyFill="1" applyBorder="1" applyAlignment="1">
      <alignment horizontal="center" vertical="center" wrapText="1"/>
    </xf>
    <xf numFmtId="0" fontId="69" fillId="0" borderId="32" xfId="2858" applyFont="1" applyFill="1" applyBorder="1" applyAlignment="1">
      <alignment vertical="center" wrapText="1"/>
    </xf>
    <xf numFmtId="0" fontId="69" fillId="0" borderId="26" xfId="2858" applyFont="1" applyFill="1" applyBorder="1" applyAlignment="1">
      <alignment vertical="center" wrapText="1"/>
    </xf>
    <xf numFmtId="49" fontId="69" fillId="0" borderId="55" xfId="2858" applyNumberFormat="1" applyFont="1" applyFill="1" applyBorder="1" applyAlignment="1">
      <alignment horizontal="center" vertical="center" wrapText="1"/>
    </xf>
    <xf numFmtId="14" fontId="69" fillId="0" borderId="12" xfId="2858" applyNumberFormat="1" applyFont="1" applyFill="1" applyBorder="1" applyAlignment="1">
      <alignment vertical="center" wrapText="1"/>
    </xf>
    <xf numFmtId="0" fontId="69" fillId="0" borderId="31" xfId="2858" applyFont="1" applyFill="1" applyBorder="1" applyAlignment="1">
      <alignment horizontal="center" vertical="center" wrapText="1"/>
    </xf>
    <xf numFmtId="0" fontId="69" fillId="0" borderId="59" xfId="2858" applyFont="1" applyFill="1" applyBorder="1" applyAlignment="1">
      <alignment horizontal="center" vertical="top" wrapText="1"/>
    </xf>
    <xf numFmtId="0" fontId="69" fillId="0" borderId="0" xfId="2858" applyNumberFormat="1" applyFont="1" applyFill="1" applyBorder="1" applyAlignment="1" applyProtection="1">
      <alignment horizontal="center" vertical="center" wrapText="1"/>
      <protection locked="0"/>
    </xf>
    <xf numFmtId="14" fontId="69" fillId="0" borderId="0" xfId="2858" applyNumberFormat="1" applyFont="1" applyFill="1" applyBorder="1" applyAlignment="1">
      <alignment horizontal="center" vertical="center"/>
    </xf>
    <xf numFmtId="0" fontId="69" fillId="0" borderId="63" xfId="2858" applyFont="1" applyFill="1" applyBorder="1" applyAlignment="1">
      <alignment vertical="center" wrapText="1"/>
    </xf>
    <xf numFmtId="14" fontId="69" fillId="0" borderId="63" xfId="2858" applyNumberFormat="1" applyFont="1" applyFill="1" applyBorder="1" applyAlignment="1">
      <alignment vertical="center" wrapText="1"/>
    </xf>
    <xf numFmtId="42" fontId="69" fillId="0" borderId="0" xfId="2858" applyNumberFormat="1" applyFont="1" applyFill="1" applyBorder="1" applyAlignment="1">
      <alignment vertical="center"/>
    </xf>
    <xf numFmtId="0" fontId="69" fillId="0" borderId="0" xfId="2858" applyFont="1" applyFill="1" applyBorder="1" applyAlignment="1">
      <alignment horizontal="center" vertical="center" wrapText="1"/>
    </xf>
    <xf numFmtId="42" fontId="69" fillId="0" borderId="63" xfId="2858" applyNumberFormat="1" applyFont="1" applyFill="1" applyBorder="1" applyAlignment="1">
      <alignment vertical="center"/>
    </xf>
    <xf numFmtId="0" fontId="69" fillId="0" borderId="63" xfId="2858" applyFont="1" applyFill="1" applyBorder="1" applyAlignment="1">
      <alignment horizontal="left" vertical="center" wrapText="1"/>
    </xf>
    <xf numFmtId="167" fontId="90" fillId="0" borderId="63" xfId="2660" quotePrefix="1" applyNumberFormat="1" applyFont="1" applyFill="1" applyBorder="1" applyAlignment="1">
      <alignment horizontal="center" vertical="center"/>
    </xf>
    <xf numFmtId="0" fontId="69" fillId="0" borderId="63" xfId="2858" quotePrefix="1" applyFont="1" applyFill="1" applyBorder="1" applyAlignment="1">
      <alignment horizontal="center" vertical="center" wrapText="1"/>
    </xf>
    <xf numFmtId="166" fontId="69" fillId="0" borderId="63" xfId="2858" quotePrefix="1" applyNumberFormat="1" applyFont="1" applyFill="1" applyBorder="1" applyAlignment="1">
      <alignment horizontal="left" vertical="center" wrapText="1"/>
    </xf>
    <xf numFmtId="166" fontId="90" fillId="0" borderId="63" xfId="2660" quotePrefix="1" applyNumberFormat="1" applyFont="1" applyFill="1" applyBorder="1" applyAlignment="1">
      <alignment horizontal="center" vertical="center"/>
    </xf>
    <xf numFmtId="0" fontId="69" fillId="0" borderId="0" xfId="2858" quotePrefix="1" applyFont="1" applyFill="1" applyBorder="1" applyAlignment="1">
      <alignment horizontal="center" vertical="center" wrapText="1"/>
    </xf>
    <xf numFmtId="166" fontId="66" fillId="0" borderId="0" xfId="2858" applyNumberFormat="1" applyFont="1" applyFill="1"/>
    <xf numFmtId="166" fontId="90" fillId="0" borderId="13" xfId="2660" applyNumberFormat="1" applyFont="1" applyFill="1" applyBorder="1" applyAlignment="1">
      <alignment horizontal="center" vertical="center"/>
    </xf>
    <xf numFmtId="14" fontId="69" fillId="0" borderId="58" xfId="2858" quotePrefix="1" applyNumberFormat="1" applyFont="1" applyFill="1" applyBorder="1" applyAlignment="1">
      <alignment horizontal="center" vertical="center" wrapText="1"/>
    </xf>
    <xf numFmtId="49" fontId="69" fillId="0" borderId="13" xfId="2858" applyNumberFormat="1" applyFont="1" applyFill="1" applyBorder="1" applyAlignment="1">
      <alignment horizontal="center" vertical="center" wrapText="1"/>
    </xf>
    <xf numFmtId="0" fontId="69" fillId="0" borderId="12" xfId="2858" applyFont="1" applyFill="1" applyBorder="1" applyAlignment="1">
      <alignment horizontal="left" vertical="center" wrapText="1"/>
    </xf>
    <xf numFmtId="42" fontId="88" fillId="0" borderId="0" xfId="3944" applyNumberFormat="1" applyFont="1" applyFill="1" applyBorder="1" applyAlignment="1">
      <alignment horizontal="center"/>
    </xf>
    <xf numFmtId="42" fontId="88" fillId="0" borderId="0" xfId="3944" applyNumberFormat="1" applyFont="1" applyFill="1" applyBorder="1" applyAlignment="1"/>
    <xf numFmtId="0" fontId="88" fillId="0" borderId="22" xfId="3944" applyFont="1" applyFill="1" applyBorder="1" applyAlignment="1" applyProtection="1">
      <alignment horizontal="center" wrapText="1"/>
      <protection locked="0"/>
    </xf>
    <xf numFmtId="0" fontId="88" fillId="0" borderId="24" xfId="3944" applyFont="1" applyFill="1" applyBorder="1" applyAlignment="1" applyProtection="1">
      <alignment horizontal="center" wrapText="1"/>
      <protection locked="0"/>
    </xf>
    <xf numFmtId="14" fontId="90" fillId="0" borderId="11" xfId="3944" applyNumberFormat="1" applyFont="1" applyFill="1" applyBorder="1" applyAlignment="1">
      <alignment horizontal="center"/>
    </xf>
    <xf numFmtId="14" fontId="90" fillId="0" borderId="64" xfId="3944" applyNumberFormat="1" applyFont="1" applyFill="1" applyBorder="1" applyAlignment="1">
      <alignment horizontal="center"/>
    </xf>
    <xf numFmtId="14" fontId="90" fillId="0" borderId="19" xfId="3944" applyNumberFormat="1" applyFont="1" applyFill="1" applyBorder="1" applyAlignment="1">
      <alignment horizontal="center"/>
    </xf>
    <xf numFmtId="14" fontId="90" fillId="0" borderId="14" xfId="3944" applyNumberFormat="1" applyFont="1" applyFill="1" applyBorder="1" applyAlignment="1">
      <alignment horizontal="center"/>
    </xf>
    <xf numFmtId="0" fontId="90" fillId="0" borderId="16" xfId="3944" applyFont="1" applyFill="1" applyBorder="1" applyAlignment="1">
      <alignment horizontal="center"/>
    </xf>
    <xf numFmtId="14" fontId="90" fillId="0" borderId="18" xfId="3946" applyNumberFormat="1" applyFont="1" applyFill="1" applyBorder="1" applyAlignment="1">
      <alignment horizontal="center"/>
    </xf>
    <xf numFmtId="14" fontId="90" fillId="0" borderId="18" xfId="3944" applyNumberFormat="1" applyFont="1" applyFill="1" applyBorder="1" applyAlignment="1">
      <alignment horizontal="center"/>
    </xf>
    <xf numFmtId="14" fontId="90" fillId="0" borderId="0" xfId="3944" applyNumberFormat="1" applyFont="1" applyFill="1" applyBorder="1" applyAlignment="1">
      <alignment horizontal="center"/>
    </xf>
    <xf numFmtId="0" fontId="90" fillId="0" borderId="0" xfId="3944" applyFont="1" applyFill="1" applyBorder="1"/>
    <xf numFmtId="0" fontId="90" fillId="0" borderId="0" xfId="3944" applyFont="1" applyFill="1" applyBorder="1" applyAlignment="1">
      <alignment wrapText="1"/>
    </xf>
    <xf numFmtId="0" fontId="90" fillId="0" borderId="0" xfId="3944" applyFont="1" applyFill="1" applyBorder="1" applyAlignment="1">
      <alignment horizontal="center"/>
    </xf>
    <xf numFmtId="14" fontId="90" fillId="0" borderId="0" xfId="3946" applyNumberFormat="1" applyFont="1" applyFill="1" applyBorder="1" applyAlignment="1">
      <alignment horizontal="center"/>
    </xf>
    <xf numFmtId="42" fontId="90" fillId="0" borderId="0" xfId="3946" applyNumberFormat="1" applyFont="1" applyFill="1" applyBorder="1" applyAlignment="1">
      <alignment horizontal="center" wrapText="1"/>
    </xf>
    <xf numFmtId="0" fontId="69" fillId="0" borderId="0" xfId="2858" applyFont="1" applyFill="1" applyBorder="1" applyAlignment="1" applyProtection="1">
      <alignment horizontal="center" wrapText="1"/>
      <protection locked="0"/>
    </xf>
    <xf numFmtId="0" fontId="69" fillId="0" borderId="0" xfId="2858" applyNumberFormat="1" applyFont="1" applyFill="1" applyBorder="1" applyAlignment="1">
      <alignment horizontal="center" wrapText="1"/>
    </xf>
    <xf numFmtId="165" fontId="88" fillId="0" borderId="12" xfId="2660" applyNumberFormat="1" applyFont="1" applyFill="1" applyBorder="1" applyAlignment="1" applyProtection="1">
      <alignment horizontal="center" wrapText="1"/>
      <protection locked="0"/>
    </xf>
    <xf numFmtId="165" fontId="66" fillId="0" borderId="0" xfId="2858" applyNumberFormat="1" applyFont="1" applyFill="1" applyBorder="1" applyAlignment="1">
      <alignment horizontal="center"/>
    </xf>
    <xf numFmtId="169" fontId="69" fillId="0" borderId="0" xfId="2858" applyNumberFormat="1" applyFont="1" applyFill="1" applyBorder="1"/>
    <xf numFmtId="10" fontId="69" fillId="0" borderId="0" xfId="2660" applyNumberFormat="1" applyFont="1" applyFill="1" applyBorder="1"/>
    <xf numFmtId="10" fontId="69" fillId="0" borderId="0" xfId="2858" applyNumberFormat="1" applyFont="1" applyFill="1" applyBorder="1" applyAlignment="1">
      <alignment horizontal="center"/>
    </xf>
    <xf numFmtId="170" fontId="69" fillId="0" borderId="0" xfId="2858" applyNumberFormat="1" applyFont="1" applyFill="1" applyBorder="1" applyAlignment="1">
      <alignment horizontal="center"/>
    </xf>
    <xf numFmtId="165" fontId="66" fillId="0" borderId="86" xfId="2660" applyNumberFormat="1" applyFont="1" applyFill="1" applyBorder="1"/>
    <xf numFmtId="165" fontId="66" fillId="0" borderId="86" xfId="2858" applyNumberFormat="1" applyFont="1" applyFill="1" applyBorder="1" applyAlignment="1">
      <alignment horizontal="left"/>
    </xf>
    <xf numFmtId="165" fontId="88" fillId="0" borderId="56" xfId="2660" applyNumberFormat="1" applyFont="1" applyFill="1" applyBorder="1" applyAlignment="1" applyProtection="1">
      <alignment horizontal="center" wrapText="1"/>
      <protection locked="0"/>
    </xf>
    <xf numFmtId="0" fontId="66" fillId="0" borderId="0" xfId="2858" applyFont="1" applyFill="1" applyBorder="1" applyAlignment="1"/>
    <xf numFmtId="164" fontId="69" fillId="0" borderId="0" xfId="2659" applyNumberFormat="1" applyFont="1" applyFill="1" applyBorder="1" applyAlignment="1">
      <alignment wrapText="1"/>
    </xf>
    <xf numFmtId="169" fontId="69" fillId="0" borderId="0" xfId="2858" applyNumberFormat="1" applyFont="1" applyFill="1" applyBorder="1" applyAlignment="1">
      <alignment wrapText="1"/>
    </xf>
    <xf numFmtId="15" fontId="69" fillId="0" borderId="17" xfId="2858" applyNumberFormat="1" applyFont="1" applyFill="1" applyBorder="1"/>
    <xf numFmtId="165" fontId="113" fillId="0" borderId="15" xfId="2858" applyNumberFormat="1" applyFont="1" applyFill="1" applyBorder="1"/>
    <xf numFmtId="165" fontId="113" fillId="0" borderId="15" xfId="2660" applyNumberFormat="1" applyFont="1" applyFill="1" applyBorder="1"/>
    <xf numFmtId="165" fontId="69" fillId="0" borderId="23" xfId="2660" applyNumberFormat="1" applyFont="1" applyFill="1" applyBorder="1"/>
    <xf numFmtId="15" fontId="69" fillId="0" borderId="10" xfId="2858" applyNumberFormat="1" applyFont="1" applyFill="1" applyBorder="1"/>
    <xf numFmtId="15" fontId="69" fillId="0" borderId="10" xfId="2858" applyNumberFormat="1" applyFont="1" applyFill="1" applyBorder="1" applyAlignment="1">
      <alignment wrapText="1"/>
    </xf>
    <xf numFmtId="165" fontId="113" fillId="0" borderId="10" xfId="2858" applyNumberFormat="1" applyFont="1" applyFill="1" applyBorder="1"/>
    <xf numFmtId="165" fontId="113" fillId="0" borderId="10" xfId="2660" applyNumberFormat="1" applyFont="1" applyFill="1" applyBorder="1"/>
    <xf numFmtId="164" fontId="69" fillId="0" borderId="15" xfId="2659" applyNumberFormat="1" applyFont="1" applyFill="1" applyBorder="1"/>
    <xf numFmtId="14" fontId="69" fillId="0" borderId="15" xfId="2858" applyNumberFormat="1" applyFont="1" applyFill="1" applyBorder="1" applyAlignment="1">
      <alignment horizontal="center" vertical="center" wrapText="1"/>
    </xf>
    <xf numFmtId="42" fontId="90" fillId="0" borderId="15" xfId="2660" applyNumberFormat="1" applyFont="1" applyFill="1" applyBorder="1" applyAlignment="1">
      <alignment horizontal="center" vertical="center"/>
    </xf>
    <xf numFmtId="0" fontId="90" fillId="0" borderId="21" xfId="3944" applyFont="1" applyFill="1" applyBorder="1" applyAlignment="1">
      <alignment horizontal="center"/>
    </xf>
    <xf numFmtId="14" fontId="90" fillId="0" borderId="23" xfId="3946" applyNumberFormat="1" applyFont="1" applyFill="1" applyBorder="1" applyAlignment="1">
      <alignment horizontal="center"/>
    </xf>
    <xf numFmtId="165" fontId="90" fillId="0" borderId="54" xfId="2660" applyNumberFormat="1" applyFont="1" applyFill="1" applyBorder="1"/>
    <xf numFmtId="165" fontId="90" fillId="0" borderId="21" xfId="2660" applyNumberFormat="1" applyFont="1" applyFill="1" applyBorder="1"/>
    <xf numFmtId="164" fontId="69" fillId="0" borderId="54" xfId="2659" applyNumberFormat="1" applyFont="1" applyFill="1" applyBorder="1"/>
    <xf numFmtId="0" fontId="69" fillId="0" borderId="54" xfId="2858" applyFont="1" applyFill="1" applyBorder="1" applyAlignment="1">
      <alignment wrapText="1"/>
    </xf>
    <xf numFmtId="165" fontId="113" fillId="0" borderId="54" xfId="2660" applyNumberFormat="1" applyFont="1" applyFill="1" applyBorder="1"/>
    <xf numFmtId="14" fontId="69" fillId="0" borderId="14" xfId="2858" applyNumberFormat="1" applyFont="1" applyFill="1" applyBorder="1" applyAlignment="1">
      <alignment horizontal="center" vertical="center" wrapText="1"/>
    </xf>
    <xf numFmtId="42" fontId="90" fillId="0" borderId="54" xfId="2660" applyNumberFormat="1" applyFont="1" applyFill="1" applyBorder="1" applyAlignment="1">
      <alignment horizontal="center" vertical="center"/>
    </xf>
    <xf numFmtId="0" fontId="69" fillId="0" borderId="36" xfId="2858" applyFont="1" applyFill="1" applyBorder="1" applyAlignment="1" applyProtection="1">
      <alignment horizontal="center"/>
    </xf>
    <xf numFmtId="164" fontId="69" fillId="0" borderId="10" xfId="2659" applyNumberFormat="1" applyFont="1" applyFill="1" applyBorder="1"/>
    <xf numFmtId="164" fontId="69" fillId="0" borderId="36" xfId="2659" applyNumberFormat="1" applyFont="1" applyFill="1" applyBorder="1"/>
    <xf numFmtId="0" fontId="69" fillId="0" borderId="10" xfId="2660" applyNumberFormat="1" applyFont="1" applyFill="1" applyBorder="1" applyAlignment="1">
      <alignment horizontal="center"/>
    </xf>
    <xf numFmtId="42" fontId="66" fillId="0" borderId="86" xfId="2858" applyNumberFormat="1" applyFont="1" applyFill="1" applyBorder="1" applyAlignment="1">
      <alignment wrapText="1"/>
    </xf>
    <xf numFmtId="0" fontId="0" fillId="0" borderId="0" xfId="0" applyFill="1"/>
    <xf numFmtId="165" fontId="69" fillId="0" borderId="10" xfId="2660" applyNumberFormat="1" applyFont="1" applyFill="1" applyBorder="1" applyAlignment="1">
      <alignment horizontal="center"/>
    </xf>
    <xf numFmtId="15" fontId="69" fillId="0" borderId="54" xfId="2858" applyNumberFormat="1" applyFont="1" applyFill="1" applyBorder="1"/>
    <xf numFmtId="15" fontId="69" fillId="0" borderId="54" xfId="2858" applyNumberFormat="1" applyFont="1" applyFill="1" applyBorder="1" applyAlignment="1">
      <alignment wrapText="1"/>
    </xf>
    <xf numFmtId="15" fontId="69" fillId="0" borderId="20" xfId="2858" applyNumberFormat="1" applyFont="1" applyFill="1" applyBorder="1"/>
    <xf numFmtId="165" fontId="113" fillId="0" borderId="54" xfId="2858" applyNumberFormat="1" applyFont="1" applyFill="1" applyBorder="1"/>
    <xf numFmtId="165" fontId="69" fillId="0" borderId="40" xfId="2660" applyNumberFormat="1" applyFont="1" applyFill="1" applyBorder="1"/>
    <xf numFmtId="14" fontId="69" fillId="0" borderId="40" xfId="2858" applyNumberFormat="1" applyFont="1" applyFill="1" applyBorder="1" applyAlignment="1">
      <alignment horizontal="center"/>
    </xf>
    <xf numFmtId="0" fontId="69" fillId="0" borderId="22" xfId="2858" applyFont="1" applyFill="1" applyBorder="1" applyAlignment="1" applyProtection="1">
      <alignment horizontal="center"/>
    </xf>
    <xf numFmtId="0" fontId="69" fillId="0" borderId="28" xfId="2858" applyFont="1" applyFill="1" applyBorder="1" applyAlignment="1">
      <alignment horizontal="center"/>
    </xf>
    <xf numFmtId="164" fontId="69" fillId="0" borderId="25" xfId="2659" applyNumberFormat="1" applyFont="1" applyFill="1" applyBorder="1"/>
    <xf numFmtId="164" fontId="69" fillId="0" borderId="55" xfId="2659" applyNumberFormat="1" applyFont="1" applyFill="1" applyBorder="1"/>
    <xf numFmtId="0" fontId="66" fillId="0" borderId="72" xfId="2858" applyFont="1" applyFill="1" applyBorder="1" applyAlignment="1">
      <alignment wrapText="1"/>
    </xf>
    <xf numFmtId="0" fontId="94" fillId="0" borderId="87" xfId="2858" applyFont="1" applyFill="1" applyBorder="1" applyAlignment="1">
      <alignment horizontal="center" wrapText="1"/>
    </xf>
    <xf numFmtId="0" fontId="69" fillId="0" borderId="19" xfId="2858" applyFont="1" applyFill="1" applyBorder="1" applyAlignment="1">
      <alignment horizontal="center" wrapText="1"/>
    </xf>
    <xf numFmtId="14" fontId="69" fillId="0" borderId="54" xfId="2858" applyNumberFormat="1" applyFont="1" applyFill="1" applyBorder="1" applyAlignment="1">
      <alignment horizontal="center" wrapText="1"/>
    </xf>
    <xf numFmtId="0" fontId="69" fillId="0" borderId="23" xfId="2858" applyFont="1" applyFill="1" applyBorder="1" applyAlignment="1">
      <alignment horizontal="center" wrapText="1"/>
    </xf>
    <xf numFmtId="42" fontId="69" fillId="0" borderId="54" xfId="2858" applyNumberFormat="1" applyFont="1" applyFill="1" applyBorder="1" applyAlignment="1">
      <alignment wrapText="1"/>
    </xf>
    <xf numFmtId="14" fontId="69" fillId="0" borderId="20" xfId="2858" applyNumberFormat="1" applyFont="1" applyFill="1" applyBorder="1" applyAlignment="1">
      <alignment horizontal="center" wrapText="1"/>
    </xf>
    <xf numFmtId="0" fontId="92" fillId="0" borderId="23" xfId="2858" applyFont="1" applyFill="1" applyBorder="1" applyAlignment="1">
      <alignment wrapText="1"/>
    </xf>
    <xf numFmtId="42" fontId="69" fillId="0" borderId="21" xfId="2858" applyNumberFormat="1" applyFont="1" applyFill="1" applyBorder="1" applyAlignment="1">
      <alignment wrapText="1"/>
    </xf>
    <xf numFmtId="0" fontId="69" fillId="0" borderId="59" xfId="2858" applyFont="1" applyFill="1" applyBorder="1" applyAlignment="1">
      <alignment horizontal="center" wrapText="1"/>
    </xf>
    <xf numFmtId="0" fontId="69" fillId="0" borderId="24" xfId="2858" applyFont="1" applyFill="1" applyBorder="1" applyAlignment="1">
      <alignment horizontal="center" wrapText="1"/>
    </xf>
    <xf numFmtId="14" fontId="69" fillId="0" borderId="25" xfId="2858" applyNumberFormat="1" applyFont="1" applyFill="1" applyBorder="1" applyAlignment="1">
      <alignment horizontal="center" wrapText="1"/>
    </xf>
    <xf numFmtId="0" fontId="69" fillId="0" borderId="25" xfId="2858" applyFont="1" applyFill="1" applyBorder="1" applyAlignment="1">
      <alignment horizontal="left" wrapText="1"/>
    </xf>
    <xf numFmtId="0" fontId="69" fillId="0" borderId="56" xfId="2858" applyFont="1" applyFill="1" applyBorder="1" applyAlignment="1">
      <alignment horizontal="center" wrapText="1"/>
    </xf>
    <xf numFmtId="42" fontId="69" fillId="0" borderId="25" xfId="2858" applyNumberFormat="1" applyFont="1" applyFill="1" applyBorder="1" applyAlignment="1">
      <alignment wrapText="1"/>
    </xf>
    <xf numFmtId="14" fontId="69" fillId="0" borderId="28" xfId="2858" applyNumberFormat="1" applyFont="1" applyFill="1" applyBorder="1" applyAlignment="1">
      <alignment horizontal="center" wrapText="1"/>
    </xf>
    <xf numFmtId="0" fontId="92" fillId="0" borderId="56" xfId="2858" applyNumberFormat="1" applyFont="1" applyFill="1" applyBorder="1" applyAlignment="1">
      <alignment vertical="top" wrapText="1"/>
    </xf>
    <xf numFmtId="42" fontId="69" fillId="0" borderId="55" xfId="2858" applyNumberFormat="1" applyFont="1" applyFill="1" applyBorder="1" applyAlignment="1">
      <alignment wrapText="1"/>
    </xf>
    <xf numFmtId="0" fontId="69" fillId="0" borderId="70" xfId="2858" applyFont="1" applyFill="1" applyBorder="1" applyAlignment="1">
      <alignment horizontal="center" wrapText="1"/>
    </xf>
    <xf numFmtId="14" fontId="69" fillId="0" borderId="56" xfId="2858" applyNumberFormat="1" applyFont="1" applyFill="1" applyBorder="1" applyAlignment="1">
      <alignment horizontal="center" wrapText="1"/>
    </xf>
    <xf numFmtId="14" fontId="69" fillId="0" borderId="57" xfId="2858" applyNumberFormat="1" applyFont="1" applyFill="1" applyBorder="1" applyAlignment="1">
      <alignment horizontal="center" wrapText="1"/>
    </xf>
    <xf numFmtId="42" fontId="69" fillId="0" borderId="0" xfId="2858" applyNumberFormat="1" applyFont="1" applyFill="1" applyAlignment="1">
      <alignment wrapText="1"/>
    </xf>
    <xf numFmtId="0" fontId="66" fillId="0" borderId="86" xfId="2858" applyFont="1" applyFill="1" applyBorder="1" applyAlignment="1">
      <alignment wrapText="1"/>
    </xf>
    <xf numFmtId="0" fontId="66" fillId="0" borderId="0" xfId="2858" applyFont="1" applyFill="1" applyAlignment="1">
      <alignment wrapText="1"/>
    </xf>
    <xf numFmtId="42" fontId="69" fillId="0" borderId="86" xfId="2858" applyNumberFormat="1" applyFont="1" applyFill="1" applyBorder="1" applyAlignment="1">
      <alignment wrapText="1"/>
    </xf>
    <xf numFmtId="165" fontId="118" fillId="0" borderId="86" xfId="2660" applyNumberFormat="1" applyFont="1" applyFill="1" applyBorder="1" applyAlignment="1">
      <alignment horizontal="center" wrapText="1"/>
    </xf>
    <xf numFmtId="43" fontId="69" fillId="0" borderId="0" xfId="2858" applyNumberFormat="1" applyFont="1" applyFill="1" applyBorder="1" applyAlignment="1" applyProtection="1">
      <alignment wrapText="1"/>
      <protection locked="0"/>
    </xf>
    <xf numFmtId="44" fontId="69" fillId="0" borderId="0" xfId="2858" applyNumberFormat="1" applyFont="1" applyFill="1" applyBorder="1" applyAlignment="1" applyProtection="1">
      <alignment wrapText="1"/>
      <protection locked="0"/>
    </xf>
    <xf numFmtId="0" fontId="69" fillId="0" borderId="21" xfId="2858" applyFont="1" applyFill="1" applyBorder="1" applyAlignment="1">
      <alignment horizontal="center"/>
    </xf>
    <xf numFmtId="15" fontId="69" fillId="0" borderId="28" xfId="2858" applyNumberFormat="1" applyFont="1" applyFill="1" applyBorder="1"/>
    <xf numFmtId="165" fontId="113" fillId="0" borderId="25" xfId="2660" applyNumberFormat="1" applyFont="1" applyFill="1" applyBorder="1"/>
    <xf numFmtId="15" fontId="69" fillId="0" borderId="17" xfId="2858" applyNumberFormat="1" applyFont="1" applyFill="1" applyBorder="1" applyAlignment="1">
      <alignment vertical="center"/>
    </xf>
    <xf numFmtId="165" fontId="113" fillId="0" borderId="15" xfId="2660" applyNumberFormat="1" applyFont="1" applyFill="1" applyBorder="1" applyAlignment="1">
      <alignment vertical="center"/>
    </xf>
    <xf numFmtId="14" fontId="69" fillId="0" borderId="98" xfId="2858" applyNumberFormat="1" applyFont="1" applyFill="1" applyBorder="1" applyAlignment="1">
      <alignment horizontal="center" vertical="center"/>
    </xf>
    <xf numFmtId="0" fontId="69" fillId="0" borderId="99" xfId="2858" applyFont="1" applyFill="1" applyBorder="1" applyAlignment="1">
      <alignment horizontal="left" vertical="center" wrapText="1"/>
    </xf>
    <xf numFmtId="42" fontId="69" fillId="0" borderId="99" xfId="2858" applyNumberFormat="1" applyFont="1" applyFill="1" applyBorder="1" applyAlignment="1">
      <alignment vertical="center"/>
    </xf>
    <xf numFmtId="0" fontId="69" fillId="0" borderId="99" xfId="2858" applyFont="1" applyFill="1" applyBorder="1" applyAlignment="1">
      <alignment horizontal="center" vertical="center"/>
    </xf>
    <xf numFmtId="0" fontId="69" fillId="0" borderId="100" xfId="2858" applyFont="1" applyFill="1" applyBorder="1" applyAlignment="1">
      <alignment horizontal="center" vertical="top"/>
    </xf>
    <xf numFmtId="42" fontId="69" fillId="0" borderId="107" xfId="2858" applyNumberFormat="1" applyFont="1" applyFill="1" applyBorder="1" applyAlignment="1">
      <alignment vertical="center"/>
    </xf>
    <xf numFmtId="14" fontId="69" fillId="0" borderId="18" xfId="2858" quotePrefix="1" applyNumberFormat="1" applyFont="1" applyFill="1" applyBorder="1" applyAlignment="1">
      <alignment horizontal="center" vertical="center" wrapText="1"/>
    </xf>
    <xf numFmtId="14" fontId="69" fillId="0" borderId="41" xfId="2858" quotePrefix="1" applyNumberFormat="1" applyFont="1" applyFill="1" applyBorder="1" applyAlignment="1">
      <alignment horizontal="center" vertical="center" wrapText="1"/>
    </xf>
    <xf numFmtId="14" fontId="88" fillId="0" borderId="0" xfId="3965" applyNumberFormat="1" applyFont="1" applyFill="1" applyBorder="1" applyAlignment="1"/>
    <xf numFmtId="0" fontId="88" fillId="0" borderId="0" xfId="3965" applyNumberFormat="1" applyFont="1" applyFill="1" applyBorder="1" applyAlignment="1"/>
    <xf numFmtId="0" fontId="88" fillId="0" borderId="12" xfId="3965" applyFont="1" applyFill="1" applyBorder="1" applyAlignment="1" applyProtection="1">
      <alignment horizontal="center" wrapText="1"/>
      <protection locked="0"/>
    </xf>
    <xf numFmtId="0" fontId="88" fillId="0" borderId="13" xfId="3965" applyFont="1" applyFill="1" applyBorder="1" applyAlignment="1" applyProtection="1">
      <alignment horizontal="center" wrapText="1"/>
      <protection locked="0"/>
    </xf>
    <xf numFmtId="14" fontId="90" fillId="0" borderId="37" xfId="3965" applyNumberFormat="1" applyFont="1" applyFill="1" applyBorder="1" applyAlignment="1">
      <alignment horizontal="center" vertical="center" wrapText="1"/>
    </xf>
    <xf numFmtId="0" fontId="120" fillId="0" borderId="15" xfId="3965" applyNumberFormat="1" applyFont="1" applyFill="1" applyBorder="1" applyAlignment="1">
      <alignment horizontal="center" vertical="top" wrapText="1"/>
    </xf>
    <xf numFmtId="168" fontId="90" fillId="0" borderId="10" xfId="3965" applyNumberFormat="1" applyFont="1" applyFill="1" applyBorder="1" applyAlignment="1">
      <alignment horizontal="center" vertical="center" wrapText="1"/>
    </xf>
    <xf numFmtId="169" fontId="90" fillId="0" borderId="10" xfId="3966" applyNumberFormat="1" applyFont="1" applyFill="1" applyBorder="1" applyAlignment="1">
      <alignment horizontal="center" vertical="center" wrapText="1"/>
    </xf>
    <xf numFmtId="42" fontId="90" fillId="0" borderId="36" xfId="3965" applyNumberFormat="1" applyFont="1" applyFill="1" applyBorder="1" applyAlignment="1">
      <alignment horizontal="center" vertical="center" wrapText="1"/>
    </xf>
    <xf numFmtId="169" fontId="69" fillId="0" borderId="0" xfId="2659" applyNumberFormat="1" applyFont="1" applyFill="1" applyBorder="1" applyAlignment="1" applyProtection="1">
      <alignment wrapText="1"/>
      <protection locked="0"/>
    </xf>
    <xf numFmtId="14" fontId="90" fillId="0" borderId="14" xfId="3965" applyNumberFormat="1" applyFont="1" applyFill="1" applyBorder="1" applyAlignment="1">
      <alignment horizontal="center" vertical="center" wrapText="1"/>
    </xf>
    <xf numFmtId="168" fontId="90" fillId="0" borderId="15" xfId="3965" applyNumberFormat="1" applyFont="1" applyFill="1" applyBorder="1" applyAlignment="1">
      <alignment horizontal="center" vertical="center" wrapText="1"/>
    </xf>
    <xf numFmtId="169" fontId="90" fillId="0" borderId="15" xfId="3966" applyNumberFormat="1" applyFont="1" applyFill="1" applyBorder="1" applyAlignment="1">
      <alignment horizontal="center" vertical="center" wrapText="1"/>
    </xf>
    <xf numFmtId="165" fontId="90" fillId="0" borderId="16" xfId="3965" applyNumberFormat="1" applyFont="1" applyFill="1" applyBorder="1" applyAlignment="1">
      <alignment horizontal="center" vertical="center" wrapText="1"/>
    </xf>
    <xf numFmtId="44" fontId="69" fillId="0" borderId="0" xfId="2660" applyFont="1" applyFill="1" applyBorder="1" applyAlignment="1" applyProtection="1">
      <alignment wrapText="1"/>
      <protection locked="0"/>
    </xf>
    <xf numFmtId="14" fontId="88" fillId="0" borderId="0" xfId="3965" applyNumberFormat="1" applyFont="1" applyFill="1" applyBorder="1" applyAlignment="1">
      <alignment horizontal="center" vertical="center" wrapText="1"/>
    </xf>
    <xf numFmtId="164" fontId="88" fillId="0" borderId="86" xfId="3965" applyNumberFormat="1" applyFont="1" applyFill="1" applyBorder="1" applyAlignment="1">
      <alignment vertical="center" wrapText="1"/>
    </xf>
    <xf numFmtId="14" fontId="90" fillId="0" borderId="0" xfId="3965" applyNumberFormat="1" applyFont="1" applyFill="1" applyBorder="1" applyAlignment="1">
      <alignment horizontal="center" vertical="center" wrapText="1"/>
    </xf>
    <xf numFmtId="8" fontId="70" fillId="0" borderId="0" xfId="2858" applyNumberFormat="1" applyFont="1" applyFill="1"/>
    <xf numFmtId="44" fontId="70" fillId="0" borderId="0" xfId="2858" applyNumberFormat="1" applyFont="1" applyFill="1"/>
    <xf numFmtId="164" fontId="90" fillId="0" borderId="0" xfId="3965" applyNumberFormat="1" applyFont="1" applyFill="1" applyBorder="1" applyAlignment="1">
      <alignment horizontal="center" vertical="center" wrapText="1"/>
    </xf>
    <xf numFmtId="0" fontId="69" fillId="0" borderId="0" xfId="2858" applyNumberFormat="1" applyFont="1" applyFill="1" applyBorder="1" applyAlignment="1">
      <alignment horizontal="center"/>
    </xf>
    <xf numFmtId="0" fontId="69" fillId="0" borderId="0" xfId="2858" applyFont="1" applyFill="1" applyBorder="1" applyAlignment="1">
      <alignment horizontal="center"/>
    </xf>
    <xf numFmtId="0" fontId="69" fillId="0" borderId="0" xfId="2858" applyNumberFormat="1" applyFont="1" applyFill="1" applyBorder="1" applyAlignment="1">
      <alignment wrapText="1"/>
    </xf>
    <xf numFmtId="0" fontId="69" fillId="0" borderId="0" xfId="2858" applyFont="1" applyFill="1" applyBorder="1" applyAlignment="1">
      <alignment wrapText="1"/>
    </xf>
    <xf numFmtId="0" fontId="69" fillId="0" borderId="0" xfId="2858" applyFont="1" applyFill="1" applyBorder="1"/>
    <xf numFmtId="14" fontId="90" fillId="0" borderId="19" xfId="3965" applyNumberFormat="1" applyFont="1" applyFill="1" applyBorder="1" applyAlignment="1">
      <alignment horizontal="center" vertical="center" wrapText="1"/>
    </xf>
    <xf numFmtId="0" fontId="120" fillId="0" borderId="54" xfId="3965" applyNumberFormat="1" applyFont="1" applyFill="1" applyBorder="1" applyAlignment="1">
      <alignment horizontal="center" vertical="top" wrapText="1"/>
    </xf>
    <xf numFmtId="168" fontId="90" fillId="0" borderId="54" xfId="3965" applyNumberFormat="1" applyFont="1" applyFill="1" applyBorder="1" applyAlignment="1">
      <alignment horizontal="center" vertical="center" wrapText="1"/>
    </xf>
    <xf numFmtId="169" fontId="90" fillId="0" borderId="54" xfId="3966" applyNumberFormat="1" applyFont="1" applyFill="1" applyBorder="1" applyAlignment="1">
      <alignment horizontal="center" vertical="center" wrapText="1"/>
    </xf>
    <xf numFmtId="165" fontId="90" fillId="0" borderId="21" xfId="3965" applyNumberFormat="1" applyFont="1" applyFill="1" applyBorder="1" applyAlignment="1">
      <alignment horizontal="center" vertical="center" wrapText="1"/>
    </xf>
    <xf numFmtId="14" fontId="90" fillId="0" borderId="24" xfId="3965" applyNumberFormat="1" applyFont="1" applyFill="1" applyBorder="1" applyAlignment="1">
      <alignment horizontal="center" vertical="center" wrapText="1"/>
    </xf>
    <xf numFmtId="0" fontId="120" fillId="0" borderId="25" xfId="3965" applyNumberFormat="1" applyFont="1" applyFill="1" applyBorder="1" applyAlignment="1">
      <alignment horizontal="center" vertical="top" wrapText="1"/>
    </xf>
    <xf numFmtId="168" fontId="90" fillId="0" borderId="25" xfId="3965" applyNumberFormat="1" applyFont="1" applyFill="1" applyBorder="1" applyAlignment="1">
      <alignment horizontal="center" vertical="center" wrapText="1"/>
    </xf>
    <xf numFmtId="169" fontId="90" fillId="0" borderId="25" xfId="3966" applyNumberFormat="1" applyFont="1" applyFill="1" applyBorder="1" applyAlignment="1">
      <alignment horizontal="center" vertical="center" wrapText="1"/>
    </xf>
    <xf numFmtId="165" fontId="90" fillId="0" borderId="55" xfId="3965" applyNumberFormat="1" applyFont="1" applyFill="1" applyBorder="1" applyAlignment="1">
      <alignment horizontal="center" vertical="center" wrapText="1"/>
    </xf>
    <xf numFmtId="0" fontId="90" fillId="0" borderId="15" xfId="2660" applyNumberFormat="1" applyFont="1" applyFill="1" applyBorder="1" applyAlignment="1">
      <alignment horizontal="left" vertical="center"/>
    </xf>
    <xf numFmtId="167" fontId="69" fillId="0" borderId="21" xfId="2858" quotePrefix="1" applyNumberFormat="1" applyFont="1" applyFill="1" applyBorder="1" applyAlignment="1">
      <alignment horizontal="center" vertical="center" wrapText="1"/>
    </xf>
    <xf numFmtId="0" fontId="69" fillId="0" borderId="43" xfId="2858" applyFont="1" applyFill="1" applyBorder="1" applyAlignment="1">
      <alignment vertical="center" wrapText="1"/>
    </xf>
    <xf numFmtId="14" fontId="69" fillId="0" borderId="43" xfId="2858" applyNumberFormat="1" applyFont="1" applyFill="1" applyBorder="1" applyAlignment="1">
      <alignment vertical="center" wrapText="1"/>
    </xf>
    <xf numFmtId="0" fontId="69" fillId="0" borderId="61" xfId="2858" applyFont="1" applyFill="1" applyBorder="1" applyAlignment="1">
      <alignment horizontal="center" vertical="center" wrapText="1"/>
    </xf>
    <xf numFmtId="0" fontId="69" fillId="0" borderId="70" xfId="2858" applyFont="1" applyFill="1" applyBorder="1" applyAlignment="1">
      <alignment horizontal="center" vertical="top" wrapText="1"/>
    </xf>
    <xf numFmtId="0" fontId="69" fillId="0" borderId="43" xfId="2858" quotePrefix="1" applyFont="1" applyFill="1" applyBorder="1" applyAlignment="1">
      <alignment horizontal="center" vertical="center" wrapText="1"/>
    </xf>
    <xf numFmtId="14" fontId="69" fillId="0" borderId="62" xfId="2858" quotePrefix="1" applyNumberFormat="1" applyFont="1" applyFill="1" applyBorder="1" applyAlignment="1">
      <alignment horizontal="center" vertical="center" wrapText="1"/>
    </xf>
    <xf numFmtId="0" fontId="69" fillId="0" borderId="13" xfId="2858" applyFont="1" applyFill="1" applyBorder="1" applyAlignment="1">
      <alignment horizontal="center" vertical="center" wrapText="1"/>
    </xf>
    <xf numFmtId="0" fontId="69" fillId="0" borderId="26" xfId="2858" applyFont="1" applyFill="1" applyBorder="1" applyAlignment="1">
      <alignment horizontal="center" vertical="top" wrapText="1"/>
    </xf>
    <xf numFmtId="14" fontId="69" fillId="0" borderId="12" xfId="2858" applyNumberFormat="1" applyFont="1" applyFill="1" applyBorder="1" applyAlignment="1" applyProtection="1">
      <alignment horizontal="center" vertical="center" wrapText="1"/>
      <protection locked="0"/>
    </xf>
    <xf numFmtId="0" fontId="69" fillId="0" borderId="12" xfId="2858" applyFont="1" applyFill="1" applyBorder="1" applyAlignment="1">
      <alignment horizontal="left" wrapText="1"/>
    </xf>
    <xf numFmtId="14" fontId="90" fillId="0" borderId="24" xfId="3944" applyNumberFormat="1" applyFont="1" applyFill="1" applyBorder="1" applyAlignment="1">
      <alignment horizontal="center"/>
    </xf>
    <xf numFmtId="0" fontId="90" fillId="0" borderId="25" xfId="2660" applyNumberFormat="1" applyFont="1" applyFill="1" applyBorder="1" applyAlignment="1">
      <alignment horizontal="center" vertical="center"/>
    </xf>
    <xf numFmtId="0" fontId="90" fillId="0" borderId="55" xfId="3944" applyFont="1" applyFill="1" applyBorder="1" applyAlignment="1">
      <alignment horizontal="center"/>
    </xf>
    <xf numFmtId="14" fontId="90" fillId="0" borderId="56" xfId="3946" applyNumberFormat="1" applyFont="1" applyFill="1" applyBorder="1" applyAlignment="1">
      <alignment horizontal="center"/>
    </xf>
    <xf numFmtId="42" fontId="90" fillId="0" borderId="25" xfId="2660" applyNumberFormat="1" applyFont="1" applyFill="1" applyBorder="1" applyAlignment="1">
      <alignment horizontal="center" vertical="center"/>
    </xf>
    <xf numFmtId="165" fontId="90" fillId="0" borderId="55" xfId="2660" applyNumberFormat="1" applyFont="1" applyFill="1" applyBorder="1"/>
    <xf numFmtId="0" fontId="69" fillId="0" borderId="24" xfId="2858" applyNumberFormat="1" applyFont="1" applyFill="1" applyBorder="1" applyAlignment="1">
      <alignment horizontal="center" vertical="center"/>
    </xf>
    <xf numFmtId="9" fontId="69" fillId="0" borderId="0" xfId="2858" applyNumberFormat="1" applyFont="1" applyFill="1"/>
    <xf numFmtId="0" fontId="66" fillId="0" borderId="0" xfId="2858" applyFont="1" applyFill="1"/>
    <xf numFmtId="0" fontId="66" fillId="0" borderId="48" xfId="2858" applyFont="1" applyFill="1" applyBorder="1" applyAlignment="1">
      <alignment horizontal="center"/>
    </xf>
    <xf numFmtId="0" fontId="66" fillId="0" borderId="43" xfId="2858" applyFont="1" applyFill="1" applyBorder="1" applyAlignment="1">
      <alignment horizontal="center"/>
    </xf>
    <xf numFmtId="0" fontId="69" fillId="0" borderId="31" xfId="2858" applyFont="1" applyFill="1" applyBorder="1" applyAlignment="1">
      <alignment horizontal="left" wrapText="1"/>
    </xf>
    <xf numFmtId="8" fontId="69" fillId="0" borderId="0" xfId="2858" applyNumberFormat="1" applyFont="1" applyFill="1" applyAlignment="1">
      <alignment wrapText="1"/>
    </xf>
    <xf numFmtId="42" fontId="69" fillId="0" borderId="0" xfId="2858" applyNumberFormat="1" applyFont="1" applyFill="1" applyAlignment="1">
      <alignment horizontal="center" wrapText="1"/>
    </xf>
    <xf numFmtId="10" fontId="69" fillId="0" borderId="0" xfId="2858" applyNumberFormat="1" applyFont="1" applyFill="1" applyAlignment="1">
      <alignment horizontal="center" wrapText="1"/>
    </xf>
    <xf numFmtId="44" fontId="69" fillId="0" borderId="0" xfId="2858" applyNumberFormat="1" applyFont="1" applyFill="1" applyAlignment="1">
      <alignment wrapText="1"/>
    </xf>
    <xf numFmtId="0" fontId="69" fillId="0" borderId="33" xfId="2858" applyFont="1" applyFill="1" applyBorder="1" applyAlignment="1">
      <alignment horizontal="center" wrapText="1"/>
    </xf>
    <xf numFmtId="0" fontId="66" fillId="0" borderId="49" xfId="2858" applyFont="1" applyFill="1" applyBorder="1" applyAlignment="1">
      <alignment horizontal="center" wrapText="1"/>
    </xf>
    <xf numFmtId="0" fontId="69" fillId="0" borderId="60" xfId="2858" applyFont="1" applyFill="1" applyBorder="1" applyAlignment="1">
      <alignment horizontal="center" wrapText="1"/>
    </xf>
    <xf numFmtId="165" fontId="69" fillId="0" borderId="21" xfId="2858" applyNumberFormat="1" applyFont="1" applyFill="1" applyBorder="1" applyAlignment="1">
      <alignment wrapText="1"/>
    </xf>
    <xf numFmtId="0" fontId="69" fillId="0" borderId="30" xfId="2858" applyFont="1" applyFill="1" applyBorder="1" applyAlignment="1">
      <alignment horizontal="center"/>
    </xf>
    <xf numFmtId="0" fontId="69" fillId="0" borderId="116" xfId="2858" applyFont="1" applyFill="1" applyBorder="1" applyAlignment="1">
      <alignment horizontal="center" vertical="center"/>
    </xf>
    <xf numFmtId="0" fontId="69" fillId="0" borderId="15" xfId="2858" quotePrefix="1" applyFont="1" applyFill="1" applyBorder="1" applyAlignment="1">
      <alignment horizontal="left" vertical="center" wrapText="1"/>
    </xf>
    <xf numFmtId="0" fontId="69" fillId="0" borderId="36" xfId="2858" applyFont="1" applyFill="1" applyBorder="1"/>
    <xf numFmtId="165" fontId="90" fillId="0" borderId="15" xfId="2660" quotePrefix="1" applyNumberFormat="1" applyFont="1" applyFill="1" applyBorder="1" applyAlignment="1">
      <alignment horizontal="center" vertical="center"/>
    </xf>
    <xf numFmtId="166" fontId="90" fillId="0" borderId="15" xfId="2660" quotePrefix="1" applyNumberFormat="1" applyFont="1" applyFill="1" applyBorder="1" applyAlignment="1">
      <alignment horizontal="center" vertical="center"/>
    </xf>
    <xf numFmtId="166" fontId="69" fillId="0" borderId="40" xfId="2858" applyNumberFormat="1" applyFont="1" applyFill="1" applyBorder="1" applyAlignment="1"/>
    <xf numFmtId="166" fontId="69" fillId="0" borderId="10" xfId="2858" applyNumberFormat="1" applyFont="1" applyFill="1" applyBorder="1" applyAlignment="1"/>
    <xf numFmtId="166" fontId="69" fillId="0" borderId="15" xfId="2858" applyNumberFormat="1" applyFont="1" applyFill="1" applyBorder="1" applyAlignment="1"/>
    <xf numFmtId="166" fontId="90" fillId="0" borderId="25" xfId="2660" quotePrefix="1" applyNumberFormat="1" applyFont="1" applyFill="1" applyBorder="1" applyAlignment="1">
      <alignment horizontal="center" vertical="center"/>
    </xf>
    <xf numFmtId="166" fontId="90" fillId="0" borderId="12" xfId="2660" applyNumberFormat="1" applyFont="1" applyFill="1" applyBorder="1" applyAlignment="1">
      <alignment horizontal="center" vertical="center"/>
    </xf>
    <xf numFmtId="166" fontId="90" fillId="0" borderId="12" xfId="2660" quotePrefix="1" applyNumberFormat="1" applyFont="1" applyFill="1" applyBorder="1" applyAlignment="1">
      <alignment horizontal="center" vertical="center"/>
    </xf>
    <xf numFmtId="0" fontId="69" fillId="0" borderId="29" xfId="2858" applyFont="1" applyFill="1" applyBorder="1" applyAlignment="1">
      <alignment horizontal="center" vertical="top" wrapText="1"/>
    </xf>
    <xf numFmtId="166" fontId="69" fillId="0" borderId="0" xfId="2858" applyNumberFormat="1" applyFont="1" applyFill="1"/>
    <xf numFmtId="0" fontId="90" fillId="0" borderId="33" xfId="2660" quotePrefix="1" applyNumberFormat="1" applyFont="1" applyFill="1" applyBorder="1" applyAlignment="1">
      <alignment horizontal="left" vertical="center"/>
    </xf>
    <xf numFmtId="0" fontId="90" fillId="0" borderId="32" xfId="2660" quotePrefix="1" applyNumberFormat="1" applyFont="1" applyFill="1" applyBorder="1" applyAlignment="1">
      <alignment horizontal="left" vertical="center"/>
    </xf>
    <xf numFmtId="0" fontId="69" fillId="0" borderId="54" xfId="2858" applyNumberFormat="1" applyFont="1" applyFill="1" applyBorder="1" applyAlignment="1">
      <alignment horizontal="left" wrapText="1"/>
    </xf>
    <xf numFmtId="0" fontId="69" fillId="0" borderId="15" xfId="2858" applyNumberFormat="1" applyFont="1" applyFill="1" applyBorder="1" applyAlignment="1">
      <alignment horizontal="left" vertical="center" wrapText="1"/>
    </xf>
    <xf numFmtId="0" fontId="69" fillId="0" borderId="33" xfId="2858" applyNumberFormat="1" applyFont="1" applyFill="1" applyBorder="1" applyAlignment="1">
      <alignment horizontal="left" vertical="center" wrapText="1"/>
    </xf>
    <xf numFmtId="0" fontId="69" fillId="0" borderId="42" xfId="2858" applyNumberFormat="1" applyFont="1" applyFill="1" applyBorder="1" applyAlignment="1">
      <alignment horizontal="left" vertical="center" wrapText="1"/>
    </xf>
    <xf numFmtId="0" fontId="69" fillId="0" borderId="12" xfId="2858" applyNumberFormat="1" applyFont="1" applyFill="1" applyBorder="1" applyAlignment="1">
      <alignment horizontal="left" vertical="center" wrapText="1"/>
    </xf>
    <xf numFmtId="0" fontId="90" fillId="0" borderId="32" xfId="2660" applyNumberFormat="1" applyFont="1" applyFill="1" applyBorder="1" applyAlignment="1">
      <alignment horizontal="left" vertical="center" wrapText="1"/>
    </xf>
    <xf numFmtId="0" fontId="90" fillId="0" borderId="34" xfId="2660" applyNumberFormat="1" applyFont="1" applyFill="1" applyBorder="1" applyAlignment="1">
      <alignment horizontal="center" vertical="center"/>
    </xf>
    <xf numFmtId="0" fontId="90" fillId="0" borderId="31" xfId="2660" applyNumberFormat="1" applyFont="1" applyFill="1" applyBorder="1" applyAlignment="1">
      <alignment horizontal="center" vertical="center"/>
    </xf>
    <xf numFmtId="0" fontId="90" fillId="0" borderId="32" xfId="2660" applyNumberFormat="1" applyFont="1" applyFill="1" applyBorder="1" applyAlignment="1">
      <alignment horizontal="center" vertical="center"/>
    </xf>
    <xf numFmtId="0" fontId="69" fillId="0" borderId="61" xfId="2858" applyNumberFormat="1" applyFont="1" applyFill="1" applyBorder="1" applyAlignment="1">
      <alignment horizontal="center" vertical="center"/>
    </xf>
    <xf numFmtId="14" fontId="69" fillId="0" borderId="20" xfId="2858" quotePrefix="1" applyNumberFormat="1" applyFont="1" applyFill="1" applyBorder="1" applyAlignment="1">
      <alignment horizontal="center" vertical="center" wrapText="1"/>
    </xf>
    <xf numFmtId="166" fontId="90" fillId="0" borderId="40" xfId="2660" quotePrefix="1" applyNumberFormat="1" applyFont="1" applyFill="1" applyBorder="1" applyAlignment="1">
      <alignment horizontal="center" vertical="center"/>
    </xf>
    <xf numFmtId="167" fontId="90" fillId="0" borderId="55" xfId="2660" quotePrefix="1" applyNumberFormat="1" applyFont="1" applyFill="1" applyBorder="1" applyAlignment="1">
      <alignment horizontal="center" vertical="center"/>
    </xf>
    <xf numFmtId="166" fontId="66" fillId="0" borderId="96" xfId="2858" applyNumberFormat="1" applyFont="1" applyFill="1" applyBorder="1"/>
    <xf numFmtId="0" fontId="66" fillId="0" borderId="31" xfId="3981" applyFont="1" applyFill="1" applyBorder="1" applyAlignment="1">
      <alignment horizontal="centerContinuous"/>
    </xf>
    <xf numFmtId="0" fontId="66" fillId="0" borderId="46" xfId="3981" applyFont="1" applyFill="1" applyBorder="1" applyAlignment="1">
      <alignment horizontal="centerContinuous"/>
    </xf>
    <xf numFmtId="0" fontId="66" fillId="0" borderId="47" xfId="3981" applyFont="1" applyFill="1" applyBorder="1" applyAlignment="1">
      <alignment horizontal="centerContinuous"/>
    </xf>
    <xf numFmtId="0" fontId="66" fillId="0" borderId="25" xfId="3981" applyFont="1" applyFill="1" applyBorder="1" applyAlignment="1">
      <alignment horizontal="center"/>
    </xf>
    <xf numFmtId="0" fontId="66" fillId="0" borderId="40" xfId="3981" applyFont="1" applyFill="1" applyBorder="1" applyAlignment="1">
      <alignment horizontal="center" wrapText="1"/>
    </xf>
    <xf numFmtId="0" fontId="66" fillId="0" borderId="40" xfId="3981" applyFont="1" applyFill="1" applyBorder="1" applyAlignment="1">
      <alignment horizontal="center"/>
    </xf>
    <xf numFmtId="0" fontId="66" fillId="0" borderId="28" xfId="3981" applyFont="1" applyFill="1" applyBorder="1" applyAlignment="1" applyProtection="1">
      <alignment horizontal="center" wrapText="1"/>
      <protection locked="0"/>
    </xf>
    <xf numFmtId="0" fontId="66" fillId="0" borderId="10" xfId="3981" applyFont="1" applyFill="1" applyBorder="1" applyAlignment="1" applyProtection="1">
      <alignment horizontal="center" wrapText="1"/>
      <protection locked="0"/>
    </xf>
    <xf numFmtId="0" fontId="66" fillId="0" borderId="36" xfId="3981" applyFont="1" applyFill="1" applyBorder="1" applyAlignment="1">
      <alignment horizontal="center" wrapText="1"/>
    </xf>
    <xf numFmtId="14" fontId="69" fillId="0" borderId="58" xfId="3981" applyNumberFormat="1" applyFont="1" applyFill="1" applyBorder="1" applyAlignment="1">
      <alignment horizontal="center"/>
    </xf>
    <xf numFmtId="14" fontId="69" fillId="0" borderId="12" xfId="3981" applyNumberFormat="1" applyFont="1" applyFill="1" applyBorder="1" applyAlignment="1">
      <alignment horizontal="center"/>
    </xf>
    <xf numFmtId="42" fontId="69" fillId="0" borderId="12" xfId="3981" applyNumberFormat="1" applyFont="1" applyFill="1" applyBorder="1"/>
    <xf numFmtId="0" fontId="69" fillId="0" borderId="13" xfId="3981" applyFont="1" applyFill="1" applyBorder="1" applyAlignment="1">
      <alignment horizontal="center"/>
    </xf>
    <xf numFmtId="14" fontId="69" fillId="0" borderId="34" xfId="3981" applyNumberFormat="1" applyFont="1" applyFill="1" applyBorder="1" applyAlignment="1">
      <alignment horizontal="center" vertical="center"/>
    </xf>
    <xf numFmtId="0" fontId="69" fillId="0" borderId="25" xfId="3981" applyFont="1" applyFill="1" applyBorder="1" applyAlignment="1">
      <alignment vertical="center"/>
    </xf>
    <xf numFmtId="0" fontId="69" fillId="0" borderId="34" xfId="3981" applyFont="1" applyFill="1" applyBorder="1" applyAlignment="1">
      <alignment vertical="center"/>
    </xf>
    <xf numFmtId="0" fontId="69" fillId="0" borderId="25" xfId="3981" applyFont="1" applyFill="1" applyBorder="1" applyAlignment="1">
      <alignment horizontal="center" vertical="center"/>
    </xf>
    <xf numFmtId="0" fontId="69" fillId="0" borderId="57" xfId="3981" applyFont="1" applyFill="1" applyBorder="1" applyAlignment="1">
      <alignment horizontal="center" vertical="center" wrapText="1"/>
    </xf>
    <xf numFmtId="42" fontId="69" fillId="0" borderId="34" xfId="3981" applyNumberFormat="1" applyFont="1" applyFill="1" applyBorder="1" applyAlignment="1">
      <alignment vertical="center"/>
    </xf>
    <xf numFmtId="0" fontId="69" fillId="0" borderId="34" xfId="3981" applyFont="1" applyFill="1" applyBorder="1" applyAlignment="1">
      <alignment horizontal="center" vertical="center"/>
    </xf>
    <xf numFmtId="0" fontId="69" fillId="0" borderId="57" xfId="3981" applyFont="1" applyFill="1" applyBorder="1" applyAlignment="1">
      <alignment horizontal="center" vertical="center"/>
    </xf>
    <xf numFmtId="14" fontId="69" fillId="0" borderId="0" xfId="3981" applyNumberFormat="1" applyFont="1" applyFill="1" applyBorder="1" applyAlignment="1">
      <alignment horizontal="center"/>
    </xf>
    <xf numFmtId="0" fontId="69" fillId="0" borderId="0" xfId="3981" applyFont="1" applyFill="1" applyBorder="1"/>
    <xf numFmtId="0" fontId="69" fillId="0" borderId="0" xfId="3981" applyFont="1" applyFill="1" applyBorder="1" applyAlignment="1">
      <alignment horizontal="center"/>
    </xf>
    <xf numFmtId="0" fontId="69" fillId="0" borderId="0" xfId="3981" applyFont="1" applyFill="1" applyBorder="1" applyAlignment="1">
      <alignment horizontal="center" wrapText="1"/>
    </xf>
    <xf numFmtId="0" fontId="69" fillId="0" borderId="0" xfId="3981" applyFont="1" applyFill="1" applyBorder="1" applyAlignment="1">
      <alignment vertical="center" wrapText="1"/>
    </xf>
    <xf numFmtId="42" fontId="69" fillId="0" borderId="0" xfId="3981" applyNumberFormat="1" applyFont="1" applyFill="1" applyBorder="1"/>
    <xf numFmtId="6" fontId="69" fillId="0" borderId="0" xfId="3981" applyNumberFormat="1" applyFont="1" applyFill="1" applyBorder="1"/>
    <xf numFmtId="14" fontId="69" fillId="0" borderId="0" xfId="3981" applyNumberFormat="1" applyFont="1" applyFill="1" applyBorder="1"/>
    <xf numFmtId="0" fontId="66" fillId="0" borderId="24" xfId="3982" applyFont="1" applyFill="1" applyBorder="1" applyAlignment="1" applyProtection="1">
      <alignment horizontal="center" wrapText="1"/>
      <protection locked="0"/>
    </xf>
    <xf numFmtId="0" fontId="66" fillId="0" borderId="25" xfId="3982" applyFont="1" applyFill="1" applyBorder="1" applyAlignment="1" applyProtection="1">
      <alignment wrapText="1"/>
      <protection locked="0"/>
    </xf>
    <xf numFmtId="14" fontId="66" fillId="0" borderId="55" xfId="3981" applyNumberFormat="1" applyFont="1" applyFill="1" applyBorder="1" applyAlignment="1">
      <alignment horizontal="center" wrapText="1"/>
    </xf>
    <xf numFmtId="10" fontId="69" fillId="0" borderId="16" xfId="2858" quotePrefix="1" applyNumberFormat="1" applyFont="1" applyFill="1" applyBorder="1" applyAlignment="1">
      <alignment horizontal="center" vertical="center" wrapText="1"/>
    </xf>
    <xf numFmtId="42" fontId="90" fillId="0" borderId="33" xfId="3946" applyNumberFormat="1" applyFont="1" applyFill="1" applyBorder="1" applyAlignment="1">
      <alignment horizontal="center" wrapText="1"/>
    </xf>
    <xf numFmtId="42" fontId="90" fillId="0" borderId="32" xfId="3946" applyNumberFormat="1" applyFont="1" applyFill="1" applyBorder="1" applyAlignment="1">
      <alignment horizontal="center" wrapText="1"/>
    </xf>
    <xf numFmtId="165" fontId="66" fillId="0" borderId="0" xfId="2660" applyNumberFormat="1" applyFont="1" applyFill="1" applyBorder="1" applyAlignment="1">
      <alignment horizontal="center" wrapText="1"/>
    </xf>
    <xf numFmtId="0" fontId="66" fillId="0" borderId="0" xfId="2858" applyFont="1" applyFill="1" applyBorder="1" applyAlignment="1">
      <alignment horizontal="right" vertical="top" wrapText="1"/>
    </xf>
    <xf numFmtId="42" fontId="88" fillId="0" borderId="0" xfId="2660" applyNumberFormat="1" applyFont="1" applyFill="1" applyBorder="1" applyAlignment="1" applyProtection="1">
      <alignment horizontal="center" wrapText="1"/>
      <protection locked="0"/>
    </xf>
    <xf numFmtId="0" fontId="69" fillId="0" borderId="0" xfId="2858" applyNumberFormat="1" applyFont="1" applyFill="1" applyBorder="1" applyAlignment="1">
      <alignment vertical="center" wrapText="1"/>
    </xf>
    <xf numFmtId="0" fontId="88" fillId="0" borderId="25" xfId="3944" applyNumberFormat="1" applyFont="1" applyFill="1" applyBorder="1" applyAlignment="1" applyProtection="1">
      <alignment horizontal="center" wrapText="1"/>
      <protection locked="0"/>
    </xf>
    <xf numFmtId="165" fontId="90" fillId="0" borderId="13" xfId="2660" applyNumberFormat="1" applyFont="1" applyFill="1" applyBorder="1"/>
    <xf numFmtId="165" fontId="0" fillId="0" borderId="0" xfId="0" applyNumberFormat="1" applyFill="1"/>
    <xf numFmtId="165" fontId="90" fillId="0" borderId="25" xfId="2660" applyNumberFormat="1" applyFont="1" applyFill="1" applyBorder="1"/>
    <xf numFmtId="0" fontId="88" fillId="0" borderId="0" xfId="3944" applyFont="1" applyFill="1" applyBorder="1" applyAlignment="1">
      <alignment horizontal="center"/>
    </xf>
    <xf numFmtId="0" fontId="66" fillId="0" borderId="0" xfId="2858" applyFont="1" applyFill="1" applyBorder="1" applyAlignment="1">
      <alignment horizontal="right" vertical="top"/>
    </xf>
    <xf numFmtId="0" fontId="66" fillId="0" borderId="0" xfId="2858" applyFont="1" applyFill="1" applyBorder="1" applyAlignment="1">
      <alignment vertical="top"/>
    </xf>
    <xf numFmtId="42" fontId="88" fillId="0" borderId="0" xfId="2660" applyNumberFormat="1" applyFont="1" applyFill="1" applyBorder="1" applyAlignment="1" applyProtection="1">
      <alignment horizontal="right"/>
      <protection locked="0"/>
    </xf>
    <xf numFmtId="165" fontId="66" fillId="0" borderId="0" xfId="2660" applyNumberFormat="1" applyFont="1" applyFill="1" applyBorder="1" applyAlignment="1">
      <alignment horizontal="right"/>
    </xf>
    <xf numFmtId="0" fontId="66" fillId="0" borderId="0" xfId="2660" applyNumberFormat="1" applyFont="1" applyFill="1" applyBorder="1" applyAlignment="1">
      <alignment horizontal="right"/>
    </xf>
    <xf numFmtId="165" fontId="90" fillId="0" borderId="23" xfId="3997" applyNumberFormat="1" applyFont="1" applyFill="1" applyBorder="1" applyAlignment="1">
      <alignment horizontal="center"/>
    </xf>
    <xf numFmtId="165" fontId="90" fillId="0" borderId="18" xfId="3997" applyNumberFormat="1" applyFont="1" applyFill="1" applyBorder="1" applyAlignment="1">
      <alignment horizontal="center"/>
    </xf>
    <xf numFmtId="44" fontId="88" fillId="0" borderId="0" xfId="3997" applyFont="1" applyFill="1" applyBorder="1" applyAlignment="1">
      <alignment horizontal="center"/>
    </xf>
    <xf numFmtId="14" fontId="90" fillId="0" borderId="47" xfId="2660" applyNumberFormat="1" applyFont="1" applyFill="1" applyBorder="1" applyAlignment="1">
      <alignment horizontal="center"/>
    </xf>
    <xf numFmtId="165" fontId="90" fillId="0" borderId="23" xfId="2660" applyNumberFormat="1" applyFont="1" applyFill="1" applyBorder="1" applyAlignment="1">
      <alignment horizontal="center"/>
    </xf>
    <xf numFmtId="42" fontId="69" fillId="0" borderId="31" xfId="2858" applyNumberFormat="1" applyFont="1" applyFill="1" applyBorder="1" applyAlignment="1">
      <alignment horizontal="center" wrapText="1"/>
    </xf>
    <xf numFmtId="42" fontId="69" fillId="0" borderId="54" xfId="2858" applyNumberFormat="1" applyFont="1" applyFill="1" applyBorder="1" applyAlignment="1">
      <alignment horizontal="center" wrapText="1"/>
    </xf>
    <xf numFmtId="14" fontId="69" fillId="0" borderId="18" xfId="3944" applyNumberFormat="1" applyFont="1" applyFill="1" applyBorder="1" applyAlignment="1">
      <alignment horizontal="center"/>
    </xf>
    <xf numFmtId="165" fontId="69" fillId="0" borderId="18" xfId="3997" applyNumberFormat="1" applyFont="1" applyFill="1" applyBorder="1" applyAlignment="1">
      <alignment horizontal="center"/>
    </xf>
    <xf numFmtId="42" fontId="69" fillId="0" borderId="32" xfId="3946" applyNumberFormat="1" applyFont="1" applyFill="1" applyBorder="1" applyAlignment="1">
      <alignment horizontal="center" wrapText="1"/>
    </xf>
    <xf numFmtId="14" fontId="69" fillId="0" borderId="54" xfId="2858" applyNumberFormat="1" applyFont="1" applyFill="1" applyBorder="1" applyAlignment="1">
      <alignment horizontal="left" vertical="center" wrapText="1"/>
    </xf>
    <xf numFmtId="0" fontId="69" fillId="0" borderId="61" xfId="2858" applyNumberFormat="1" applyFont="1" applyFill="1" applyBorder="1" applyAlignment="1">
      <alignment horizontal="left" vertical="center"/>
    </xf>
    <xf numFmtId="0" fontId="69" fillId="0" borderId="15" xfId="2858" applyNumberFormat="1" applyFont="1" applyFill="1" applyBorder="1" applyAlignment="1">
      <alignment vertical="center" wrapText="1"/>
    </xf>
    <xf numFmtId="0" fontId="69" fillId="0" borderId="54" xfId="2858" applyNumberFormat="1" applyFont="1" applyFill="1" applyBorder="1" applyAlignment="1">
      <alignment vertical="center" wrapText="1"/>
    </xf>
    <xf numFmtId="0" fontId="69" fillId="0" borderId="32" xfId="2858" applyNumberFormat="1" applyFont="1" applyFill="1" applyBorder="1" applyAlignment="1">
      <alignment vertical="center" wrapText="1"/>
    </xf>
    <xf numFmtId="0" fontId="69" fillId="0" borderId="33" xfId="2858" quotePrefix="1" applyNumberFormat="1" applyFont="1" applyFill="1" applyBorder="1" applyAlignment="1">
      <alignment horizontal="left" vertical="center" wrapText="1"/>
    </xf>
    <xf numFmtId="0" fontId="69" fillId="0" borderId="32" xfId="2858" quotePrefix="1" applyNumberFormat="1" applyFont="1" applyFill="1" applyBorder="1" applyAlignment="1">
      <alignment horizontal="left" vertical="center" wrapText="1"/>
    </xf>
    <xf numFmtId="0" fontId="69" fillId="0" borderId="32" xfId="2858" applyNumberFormat="1" applyFont="1" applyFill="1" applyBorder="1" applyAlignment="1">
      <alignment horizontal="left" vertical="center" wrapText="1"/>
    </xf>
    <xf numFmtId="0" fontId="69" fillId="0" borderId="34" xfId="2858" applyNumberFormat="1" applyFont="1" applyFill="1" applyBorder="1" applyAlignment="1">
      <alignment horizontal="left" vertical="center" wrapText="1"/>
    </xf>
    <xf numFmtId="0" fontId="69" fillId="0" borderId="60" xfId="2858" applyNumberFormat="1" applyFont="1" applyFill="1" applyBorder="1" applyAlignment="1">
      <alignment horizontal="left" vertical="center" wrapText="1"/>
    </xf>
    <xf numFmtId="0" fontId="69" fillId="0" borderId="0" xfId="2858" applyNumberFormat="1" applyFont="1" applyFill="1" applyBorder="1" applyAlignment="1">
      <alignment horizontal="center"/>
    </xf>
    <xf numFmtId="0" fontId="90" fillId="0" borderId="18" xfId="2660" applyNumberFormat="1" applyFont="1" applyFill="1" applyBorder="1" applyAlignment="1">
      <alignment horizontal="center" vertical="center"/>
    </xf>
    <xf numFmtId="14" fontId="90" fillId="0" borderId="15" xfId="3944" applyNumberFormat="1" applyFont="1" applyFill="1" applyBorder="1" applyAlignment="1">
      <alignment horizontal="center"/>
    </xf>
    <xf numFmtId="0" fontId="69" fillId="0" borderId="14" xfId="2858" applyNumberFormat="1" applyFont="1" applyFill="1" applyBorder="1" applyAlignment="1">
      <alignment horizontal="center" wrapText="1"/>
    </xf>
    <xf numFmtId="0" fontId="69" fillId="0" borderId="47" xfId="2858" applyFont="1" applyFill="1" applyBorder="1" applyAlignment="1">
      <alignment horizontal="center"/>
    </xf>
    <xf numFmtId="14" fontId="69" fillId="0" borderId="40" xfId="2858" applyNumberFormat="1" applyFont="1" applyFill="1" applyBorder="1" applyAlignment="1">
      <alignment horizontal="left" vertical="center" wrapText="1"/>
    </xf>
    <xf numFmtId="0" fontId="69" fillId="0" borderId="40" xfId="2858" quotePrefix="1" applyFont="1" applyFill="1" applyBorder="1" applyAlignment="1">
      <alignment horizontal="left" vertical="center" wrapText="1"/>
    </xf>
    <xf numFmtId="14" fontId="69" fillId="0" borderId="0" xfId="2858" quotePrefix="1" applyNumberFormat="1" applyFont="1" applyFill="1" applyBorder="1" applyAlignment="1">
      <alignment horizontal="center" vertical="center" wrapText="1"/>
    </xf>
    <xf numFmtId="44" fontId="69" fillId="0" borderId="55" xfId="2660" applyFont="1" applyFill="1" applyBorder="1" applyAlignment="1">
      <alignment horizontal="center" vertical="center" wrapText="1"/>
    </xf>
    <xf numFmtId="0" fontId="69" fillId="0" borderId="25" xfId="2858" quotePrefix="1" applyFont="1" applyFill="1" applyBorder="1" applyAlignment="1">
      <alignment horizontal="left" vertical="center" wrapText="1"/>
    </xf>
    <xf numFmtId="44" fontId="0" fillId="0" borderId="0" xfId="3997" applyFont="1" applyFill="1"/>
    <xf numFmtId="14" fontId="90" fillId="0" borderId="56" xfId="3944" applyNumberFormat="1" applyFont="1" applyFill="1" applyBorder="1" applyAlignment="1">
      <alignment horizontal="center"/>
    </xf>
    <xf numFmtId="165" fontId="90" fillId="0" borderId="56" xfId="3997" applyNumberFormat="1" applyFont="1" applyFill="1" applyBorder="1" applyAlignment="1">
      <alignment horizontal="center"/>
    </xf>
    <xf numFmtId="42" fontId="90" fillId="0" borderId="34" xfId="3946" applyNumberFormat="1" applyFont="1" applyFill="1" applyBorder="1" applyAlignment="1">
      <alignment horizontal="center" wrapText="1"/>
    </xf>
    <xf numFmtId="44" fontId="0" fillId="0" borderId="0" xfId="3997" applyNumberFormat="1" applyFont="1" applyFill="1"/>
    <xf numFmtId="0" fontId="69" fillId="0" borderId="0" xfId="2858" applyFont="1" applyFill="1" applyBorder="1" applyAlignment="1">
      <alignment horizontal="center"/>
    </xf>
    <xf numFmtId="0" fontId="69" fillId="0" borderId="0" xfId="2858" applyFont="1" applyFill="1" applyBorder="1" applyAlignment="1">
      <alignment wrapText="1"/>
    </xf>
    <xf numFmtId="0" fontId="69" fillId="0" borderId="0" xfId="2858" applyFont="1" applyFill="1" applyBorder="1"/>
    <xf numFmtId="0" fontId="90" fillId="0" borderId="54" xfId="2660" applyNumberFormat="1" applyFont="1" applyFill="1" applyBorder="1" applyAlignment="1">
      <alignment horizontal="center" vertical="center"/>
    </xf>
    <xf numFmtId="0" fontId="66" fillId="0" borderId="0" xfId="2858" applyFont="1" applyFill="1" applyBorder="1" applyAlignment="1">
      <alignment horizontal="center" wrapText="1"/>
    </xf>
    <xf numFmtId="42" fontId="66" fillId="0" borderId="86" xfId="2858" applyNumberFormat="1" applyFont="1" applyFill="1" applyBorder="1"/>
    <xf numFmtId="14" fontId="88" fillId="0" borderId="0" xfId="3944" applyNumberFormat="1" applyFont="1" applyFill="1" applyBorder="1" applyAlignment="1">
      <alignment horizontal="center"/>
    </xf>
    <xf numFmtId="0" fontId="88" fillId="0" borderId="57" xfId="3944" applyFont="1" applyFill="1" applyBorder="1" applyAlignment="1" applyProtection="1">
      <alignment horizontal="center" wrapText="1"/>
      <protection locked="0"/>
    </xf>
    <xf numFmtId="0" fontId="88" fillId="0" borderId="56" xfId="3944" applyFont="1" applyFill="1" applyBorder="1" applyAlignment="1" applyProtection="1">
      <alignment horizontal="center" wrapText="1"/>
      <protection locked="0"/>
    </xf>
    <xf numFmtId="0" fontId="69" fillId="0" borderId="0" xfId="0" applyFont="1" applyFill="1"/>
    <xf numFmtId="42" fontId="90" fillId="0" borderId="15" xfId="3946" applyNumberFormat="1" applyFont="1" applyFill="1" applyBorder="1" applyAlignment="1">
      <alignment horizontal="center" wrapText="1"/>
    </xf>
    <xf numFmtId="42" fontId="90" fillId="0" borderId="54" xfId="3946" applyNumberFormat="1" applyFont="1" applyFill="1" applyBorder="1" applyAlignment="1">
      <alignment horizontal="center" wrapText="1"/>
    </xf>
    <xf numFmtId="42" fontId="90" fillId="0" borderId="25" xfId="3946" applyNumberFormat="1" applyFont="1" applyFill="1" applyBorder="1" applyAlignment="1">
      <alignment horizontal="center" wrapText="1"/>
    </xf>
    <xf numFmtId="0" fontId="66" fillId="0" borderId="0" xfId="0" applyFont="1" applyFill="1"/>
    <xf numFmtId="42" fontId="66" fillId="0" borderId="0" xfId="2858" applyNumberFormat="1" applyFont="1" applyFill="1" applyBorder="1" applyAlignment="1">
      <alignment horizontal="center" vertical="top"/>
    </xf>
    <xf numFmtId="165" fontId="69" fillId="0" borderId="31" xfId="2858" applyNumberFormat="1" applyFont="1" applyFill="1" applyBorder="1" applyAlignment="1"/>
    <xf numFmtId="165" fontId="69" fillId="0" borderId="13" xfId="2858" applyNumberFormat="1" applyFont="1" applyFill="1" applyBorder="1" applyAlignment="1"/>
    <xf numFmtId="14" fontId="69" fillId="0" borderId="20" xfId="2858" applyNumberFormat="1" applyFont="1" applyFill="1" applyBorder="1" applyAlignment="1">
      <alignment horizontal="center"/>
    </xf>
    <xf numFmtId="44" fontId="69" fillId="0" borderId="0" xfId="3997" applyFont="1" applyFill="1" applyAlignment="1">
      <alignment wrapText="1"/>
    </xf>
    <xf numFmtId="42" fontId="69" fillId="0" borderId="86" xfId="2858" applyNumberFormat="1" applyFont="1" applyFill="1" applyBorder="1" applyAlignment="1">
      <alignment vertical="center" wrapText="1"/>
    </xf>
    <xf numFmtId="0" fontId="69" fillId="0" borderId="54" xfId="2858" quotePrefix="1" applyFont="1" applyFill="1" applyBorder="1" applyAlignment="1">
      <alignment horizontal="left" vertical="center" wrapText="1"/>
    </xf>
    <xf numFmtId="0" fontId="66" fillId="0" borderId="0" xfId="2858" applyFont="1" applyFill="1" applyAlignment="1">
      <alignment horizontal="right"/>
    </xf>
    <xf numFmtId="0" fontId="69" fillId="0" borderId="41" xfId="2858" applyNumberFormat="1" applyFont="1" applyFill="1" applyBorder="1" applyAlignment="1">
      <alignment horizontal="left" vertical="center" wrapText="1"/>
    </xf>
    <xf numFmtId="14" fontId="69" fillId="0" borderId="48" xfId="2858" applyNumberFormat="1" applyFont="1" applyFill="1" applyBorder="1" applyAlignment="1">
      <alignment horizontal="center" vertical="center" wrapText="1"/>
    </xf>
    <xf numFmtId="0" fontId="69" fillId="0" borderId="87" xfId="2858" applyNumberFormat="1" applyFont="1" applyFill="1" applyBorder="1" applyAlignment="1">
      <alignment horizontal="left" vertical="center" wrapText="1"/>
    </xf>
    <xf numFmtId="166" fontId="90" fillId="0" borderId="43" xfId="2660" quotePrefix="1" applyNumberFormat="1" applyFont="1" applyFill="1" applyBorder="1" applyAlignment="1">
      <alignment horizontal="center" vertical="center"/>
    </xf>
    <xf numFmtId="0" fontId="90" fillId="0" borderId="42" xfId="2660" applyNumberFormat="1" applyFont="1" applyFill="1" applyBorder="1" applyAlignment="1">
      <alignment horizontal="left" vertical="center" wrapText="1"/>
    </xf>
    <xf numFmtId="0" fontId="69" fillId="0" borderId="0" xfId="2858" applyFont="1" applyFill="1" applyBorder="1" applyAlignment="1">
      <alignment horizontal="left" vertical="center"/>
    </xf>
    <xf numFmtId="0" fontId="69" fillId="0" borderId="0" xfId="2858" applyFont="1" applyFill="1" applyBorder="1" applyAlignment="1">
      <alignment horizontal="left" vertical="center" wrapText="1"/>
    </xf>
    <xf numFmtId="169" fontId="69" fillId="0" borderId="0" xfId="3983" applyNumberFormat="1" applyFont="1" applyFill="1" applyBorder="1" applyAlignment="1">
      <alignment horizontal="center" vertical="center"/>
    </xf>
    <xf numFmtId="165" fontId="69" fillId="0" borderId="0" xfId="2858" applyNumberFormat="1" applyFont="1" applyFill="1" applyBorder="1" applyAlignment="1">
      <alignment horizontal="center" vertical="center"/>
    </xf>
    <xf numFmtId="9" fontId="69" fillId="0" borderId="0" xfId="2858" applyNumberFormat="1" applyFont="1" applyFill="1" applyBorder="1" applyAlignment="1">
      <alignment horizontal="center" vertical="center"/>
    </xf>
    <xf numFmtId="0" fontId="92" fillId="0" borderId="0" xfId="2858" applyFont="1" applyFill="1" applyBorder="1" applyAlignment="1">
      <alignment horizontal="center" vertical="center"/>
    </xf>
    <xf numFmtId="169" fontId="69" fillId="0" borderId="0" xfId="3998" applyNumberFormat="1" applyFont="1" applyFill="1"/>
    <xf numFmtId="9" fontId="69" fillId="0" borderId="0" xfId="3999" applyNumberFormat="1" applyFont="1" applyFill="1"/>
    <xf numFmtId="14" fontId="69" fillId="0" borderId="11" xfId="2858" applyNumberFormat="1" applyFont="1" applyFill="1" applyBorder="1" applyAlignment="1">
      <alignment horizontal="center"/>
    </xf>
    <xf numFmtId="0" fontId="69" fillId="0" borderId="12" xfId="2858" applyFont="1" applyFill="1" applyBorder="1" applyAlignment="1"/>
    <xf numFmtId="0" fontId="69" fillId="0" borderId="13" xfId="2858" applyFont="1" applyFill="1" applyBorder="1" applyAlignment="1">
      <alignment horizontal="center"/>
    </xf>
    <xf numFmtId="166" fontId="69" fillId="0" borderId="47" xfId="3997" applyNumberFormat="1" applyFont="1" applyFill="1" applyBorder="1" applyAlignment="1">
      <alignment horizontal="center"/>
    </xf>
    <xf numFmtId="0" fontId="92" fillId="0" borderId="13" xfId="2858" applyFont="1" applyFill="1" applyBorder="1" applyAlignment="1">
      <alignment horizontal="center"/>
    </xf>
    <xf numFmtId="9" fontId="69" fillId="0" borderId="0" xfId="3999" applyFont="1" applyFill="1"/>
    <xf numFmtId="10" fontId="69" fillId="0" borderId="0" xfId="3999" applyNumberFormat="1" applyFont="1" applyFill="1"/>
    <xf numFmtId="0" fontId="66" fillId="0" borderId="42" xfId="2858" applyFont="1" applyFill="1" applyBorder="1" applyAlignment="1">
      <alignment horizontal="center"/>
    </xf>
    <xf numFmtId="3" fontId="69" fillId="0" borderId="18" xfId="3998" applyNumberFormat="1" applyFont="1" applyFill="1" applyBorder="1" applyAlignment="1">
      <alignment horizontal="center" vertical="center" wrapText="1"/>
    </xf>
    <xf numFmtId="9" fontId="69" fillId="0" borderId="18" xfId="2858" applyNumberFormat="1" applyFont="1" applyFill="1" applyBorder="1" applyAlignment="1">
      <alignment horizontal="center" vertical="center"/>
    </xf>
    <xf numFmtId="9" fontId="69" fillId="0" borderId="35" xfId="2858" applyNumberFormat="1" applyFont="1" applyFill="1" applyBorder="1" applyAlignment="1">
      <alignment horizontal="center" vertical="center"/>
    </xf>
    <xf numFmtId="3" fontId="69" fillId="0" borderId="0" xfId="2858" applyNumberFormat="1" applyFont="1" applyFill="1"/>
    <xf numFmtId="14" fontId="69" fillId="0" borderId="15" xfId="2858" applyNumberFormat="1" applyFont="1" applyFill="1" applyBorder="1" applyAlignment="1">
      <alignment horizontal="center"/>
    </xf>
    <xf numFmtId="0" fontId="69" fillId="0" borderId="10" xfId="2858" quotePrefix="1" applyFont="1" applyFill="1" applyBorder="1" applyAlignment="1">
      <alignment horizontal="left" vertical="center" wrapText="1"/>
    </xf>
    <xf numFmtId="14" fontId="69" fillId="0" borderId="10" xfId="2858" applyNumberFormat="1" applyFont="1" applyFill="1" applyBorder="1" applyAlignment="1">
      <alignment horizontal="left" vertical="center" wrapText="1"/>
    </xf>
    <xf numFmtId="14" fontId="69" fillId="0" borderId="51" xfId="2858" quotePrefix="1" applyNumberFormat="1" applyFont="1" applyFill="1" applyBorder="1" applyAlignment="1">
      <alignment horizontal="center" vertical="center" wrapText="1"/>
    </xf>
    <xf numFmtId="0" fontId="69" fillId="0" borderId="39" xfId="2858" applyNumberFormat="1" applyFont="1" applyFill="1" applyBorder="1" applyAlignment="1">
      <alignment horizontal="left" vertical="center" wrapText="1"/>
    </xf>
    <xf numFmtId="15" fontId="69" fillId="0" borderId="51" xfId="2858" applyNumberFormat="1" applyFont="1" applyFill="1" applyBorder="1"/>
    <xf numFmtId="14" fontId="69" fillId="0" borderId="37" xfId="2858" applyNumberFormat="1" applyFont="1" applyFill="1" applyBorder="1" applyAlignment="1">
      <alignment horizontal="center"/>
    </xf>
    <xf numFmtId="0" fontId="69" fillId="0" borderId="0" xfId="2858" applyFont="1" applyFill="1" applyBorder="1" applyAlignment="1">
      <alignment horizontal="center" vertical="center"/>
    </xf>
    <xf numFmtId="9" fontId="69" fillId="0" borderId="24" xfId="2858" applyNumberFormat="1" applyFont="1" applyFill="1" applyBorder="1" applyAlignment="1">
      <alignment horizontal="center" vertical="center"/>
    </xf>
    <xf numFmtId="14" fontId="69" fillId="0" borderId="25" xfId="2858" applyNumberFormat="1" applyFont="1" applyFill="1" applyBorder="1" applyAlignment="1">
      <alignment horizontal="center"/>
    </xf>
    <xf numFmtId="42" fontId="66" fillId="0" borderId="16" xfId="2858" applyNumberFormat="1" applyFont="1" applyFill="1" applyBorder="1" applyAlignment="1">
      <alignment horizontal="center"/>
    </xf>
    <xf numFmtId="0" fontId="66" fillId="0" borderId="15" xfId="2858" applyFont="1" applyFill="1" applyBorder="1" applyAlignment="1">
      <alignment horizontal="center"/>
    </xf>
    <xf numFmtId="42" fontId="66" fillId="0" borderId="15" xfId="2858" applyNumberFormat="1" applyFont="1" applyFill="1" applyBorder="1" applyAlignment="1">
      <alignment horizontal="center"/>
    </xf>
    <xf numFmtId="166" fontId="69" fillId="0" borderId="86" xfId="2858" applyNumberFormat="1" applyFont="1" applyFill="1" applyBorder="1"/>
    <xf numFmtId="0" fontId="69" fillId="0" borderId="10" xfId="2858" applyFont="1" applyFill="1" applyBorder="1" applyAlignment="1">
      <alignment vertical="center" wrapText="1"/>
    </xf>
    <xf numFmtId="0" fontId="69" fillId="0" borderId="0" xfId="2858" applyFont="1" applyFill="1"/>
    <xf numFmtId="0" fontId="69" fillId="0" borderId="0" xfId="2858" applyFont="1" applyFill="1" applyAlignment="1">
      <alignment wrapText="1"/>
    </xf>
    <xf numFmtId="0" fontId="69" fillId="0" borderId="12" xfId="2858" applyFont="1" applyFill="1" applyBorder="1" applyAlignment="1">
      <alignment vertical="center" wrapText="1"/>
    </xf>
    <xf numFmtId="0" fontId="69" fillId="0" borderId="15" xfId="2858" applyFont="1" applyFill="1" applyBorder="1" applyAlignment="1">
      <alignment vertical="center" wrapText="1"/>
    </xf>
    <xf numFmtId="0" fontId="66" fillId="0" borderId="61" xfId="2858" applyFont="1" applyFill="1" applyBorder="1" applyAlignment="1">
      <alignment horizontal="center" wrapText="1"/>
    </xf>
    <xf numFmtId="0" fontId="66" fillId="0" borderId="43" xfId="2858" applyFont="1" applyFill="1" applyBorder="1" applyAlignment="1">
      <alignment horizontal="center" wrapText="1"/>
    </xf>
    <xf numFmtId="0" fontId="66" fillId="0" borderId="72" xfId="2858" applyFont="1" applyFill="1" applyBorder="1" applyAlignment="1">
      <alignment horizontal="center" wrapText="1"/>
    </xf>
    <xf numFmtId="0" fontId="69" fillId="0" borderId="10" xfId="2858" applyFont="1" applyFill="1" applyBorder="1" applyAlignment="1">
      <alignment horizontal="center" vertical="center" wrapText="1"/>
    </xf>
    <xf numFmtId="0" fontId="66" fillId="0" borderId="70" xfId="2858" applyFont="1" applyFill="1" applyBorder="1" applyAlignment="1">
      <alignment horizontal="center" wrapText="1"/>
    </xf>
    <xf numFmtId="0" fontId="66" fillId="0" borderId="48" xfId="2858" applyFont="1" applyFill="1" applyBorder="1" applyAlignment="1">
      <alignment horizontal="center" wrapText="1"/>
    </xf>
    <xf numFmtId="0" fontId="66" fillId="0" borderId="0" xfId="2858" applyFont="1" applyFill="1" applyAlignment="1">
      <alignment horizontal="center" wrapText="1"/>
    </xf>
    <xf numFmtId="0" fontId="69" fillId="0" borderId="0" xfId="2858" applyFont="1" applyFill="1" applyAlignment="1">
      <alignment horizontal="center" wrapText="1"/>
    </xf>
    <xf numFmtId="0" fontId="66" fillId="0" borderId="88" xfId="2858" applyFont="1" applyFill="1" applyBorder="1" applyAlignment="1">
      <alignment horizontal="center" wrapText="1"/>
    </xf>
    <xf numFmtId="0" fontId="66" fillId="0" borderId="45" xfId="2858" applyFont="1" applyFill="1" applyBorder="1" applyAlignment="1">
      <alignment horizontal="center" wrapText="1"/>
    </xf>
    <xf numFmtId="0" fontId="69" fillId="0" borderId="48" xfId="2858" applyFont="1" applyFill="1" applyBorder="1" applyAlignment="1">
      <alignment wrapText="1"/>
    </xf>
    <xf numFmtId="0" fontId="69" fillId="0" borderId="43" xfId="2858" applyFont="1" applyFill="1" applyBorder="1" applyAlignment="1">
      <alignment wrapText="1"/>
    </xf>
    <xf numFmtId="0" fontId="69" fillId="0" borderId="49" xfId="2858" applyFont="1" applyFill="1" applyBorder="1" applyAlignment="1">
      <alignment wrapText="1"/>
    </xf>
    <xf numFmtId="0" fontId="69" fillId="0" borderId="61" xfId="2858" applyFont="1" applyFill="1" applyBorder="1" applyAlignment="1">
      <alignment wrapText="1"/>
    </xf>
    <xf numFmtId="0" fontId="69" fillId="0" borderId="70" xfId="2858" applyFont="1" applyFill="1" applyBorder="1" applyAlignment="1">
      <alignment wrapText="1"/>
    </xf>
    <xf numFmtId="0" fontId="69" fillId="0" borderId="14" xfId="2858" applyFont="1" applyFill="1" applyBorder="1" applyAlignment="1">
      <alignment wrapText="1"/>
    </xf>
    <xf numFmtId="0" fontId="69" fillId="0" borderId="26" xfId="2858" applyFont="1" applyFill="1" applyBorder="1" applyAlignment="1">
      <alignment wrapText="1"/>
    </xf>
    <xf numFmtId="14" fontId="69" fillId="0" borderId="35" xfId="2858" applyNumberFormat="1" applyFont="1" applyFill="1" applyBorder="1" applyAlignment="1">
      <alignment horizontal="center" vertical="center" wrapText="1"/>
    </xf>
    <xf numFmtId="0" fontId="69" fillId="0" borderId="35" xfId="2858" applyFont="1" applyFill="1" applyBorder="1" applyAlignment="1">
      <alignment horizontal="center" vertical="center" wrapText="1"/>
    </xf>
    <xf numFmtId="42" fontId="69" fillId="0" borderId="39" xfId="2858" applyNumberFormat="1" applyFont="1" applyFill="1" applyBorder="1" applyAlignment="1">
      <alignment vertical="center" wrapText="1"/>
    </xf>
    <xf numFmtId="0" fontId="69" fillId="0" borderId="50" xfId="2858" applyFont="1" applyFill="1" applyBorder="1" applyAlignment="1">
      <alignment vertical="center" wrapText="1"/>
    </xf>
    <xf numFmtId="0" fontId="69" fillId="0" borderId="11" xfId="2858" applyFont="1" applyFill="1" applyBorder="1" applyAlignment="1">
      <alignment horizontal="center" vertical="center" wrapText="1"/>
    </xf>
    <xf numFmtId="14" fontId="69" fillId="0" borderId="12" xfId="2858" applyNumberFormat="1" applyFont="1" applyFill="1" applyBorder="1" applyAlignment="1">
      <alignment horizontal="center" vertical="center" wrapText="1"/>
    </xf>
    <xf numFmtId="42" fontId="69" fillId="0" borderId="12" xfId="2858" applyNumberFormat="1" applyFont="1" applyFill="1" applyBorder="1" applyAlignment="1">
      <alignment vertical="center" wrapText="1"/>
    </xf>
    <xf numFmtId="42" fontId="69" fillId="0" borderId="13" xfId="2858" applyNumberFormat="1" applyFont="1" applyFill="1" applyBorder="1" applyAlignment="1">
      <alignment vertical="center" wrapText="1"/>
    </xf>
    <xf numFmtId="0" fontId="69" fillId="0" borderId="14" xfId="0" applyFont="1" applyFill="1" applyBorder="1" applyAlignment="1">
      <alignment horizontal="center" vertical="center" wrapText="1"/>
    </xf>
    <xf numFmtId="14" fontId="69" fillId="0" borderId="15" xfId="0" applyNumberFormat="1" applyFont="1" applyFill="1" applyBorder="1" applyAlignment="1">
      <alignment horizontal="center" vertical="center" wrapText="1"/>
    </xf>
    <xf numFmtId="0" fontId="69" fillId="0" borderId="15" xfId="0" applyFont="1" applyFill="1" applyBorder="1" applyAlignment="1">
      <alignment vertical="center" wrapText="1"/>
    </xf>
    <xf numFmtId="42" fontId="69" fillId="0" borderId="15" xfId="0" applyNumberFormat="1" applyFont="1" applyFill="1" applyBorder="1" applyAlignment="1">
      <alignment vertical="center" wrapText="1"/>
    </xf>
    <xf numFmtId="0" fontId="69" fillId="0" borderId="32" xfId="0" applyFont="1" applyFill="1" applyBorder="1" applyAlignment="1">
      <alignment vertical="center" wrapText="1"/>
    </xf>
    <xf numFmtId="166" fontId="90" fillId="0" borderId="16" xfId="2660" applyNumberFormat="1" applyFont="1" applyFill="1" applyBorder="1" applyAlignment="1">
      <alignment vertical="center"/>
    </xf>
    <xf numFmtId="0" fontId="69" fillId="0" borderId="52" xfId="0" applyFont="1" applyFill="1" applyBorder="1" applyAlignment="1">
      <alignment horizontal="center" vertical="center" wrapText="1"/>
    </xf>
    <xf numFmtId="14" fontId="69" fillId="0" borderId="40" xfId="0" applyNumberFormat="1" applyFont="1" applyFill="1" applyBorder="1" applyAlignment="1">
      <alignment horizontal="center" vertical="center" wrapText="1"/>
    </xf>
    <xf numFmtId="0" fontId="69" fillId="0" borderId="40" xfId="0" applyFont="1" applyFill="1" applyBorder="1" applyAlignment="1">
      <alignment vertical="center" wrapText="1"/>
    </xf>
    <xf numFmtId="165" fontId="69" fillId="0" borderId="40" xfId="0" applyNumberFormat="1" applyFont="1" applyFill="1" applyBorder="1" applyAlignment="1">
      <alignment vertical="center" wrapText="1"/>
    </xf>
    <xf numFmtId="0" fontId="69" fillId="0" borderId="42" xfId="0" applyFont="1" applyFill="1" applyBorder="1" applyAlignment="1">
      <alignment vertical="center" wrapText="1"/>
    </xf>
    <xf numFmtId="166" fontId="90" fillId="0" borderId="22" xfId="2660" applyNumberFormat="1" applyFont="1" applyFill="1" applyBorder="1" applyAlignment="1">
      <alignment vertical="center"/>
    </xf>
    <xf numFmtId="42" fontId="69" fillId="0" borderId="10" xfId="2858" applyNumberFormat="1" applyFont="1" applyFill="1" applyBorder="1" applyAlignment="1">
      <alignment vertical="center" wrapText="1"/>
    </xf>
    <xf numFmtId="0" fontId="69" fillId="0" borderId="36" xfId="2858" applyFont="1" applyFill="1" applyBorder="1" applyAlignment="1">
      <alignment vertical="center" wrapText="1"/>
    </xf>
    <xf numFmtId="0" fontId="69" fillId="0" borderId="14" xfId="2858" applyFont="1" applyFill="1" applyBorder="1" applyAlignment="1">
      <alignment vertical="center" wrapText="1"/>
    </xf>
    <xf numFmtId="0" fontId="69" fillId="0" borderId="16" xfId="2858" applyFont="1" applyFill="1" applyBorder="1" applyAlignment="1">
      <alignment vertical="center" wrapText="1"/>
    </xf>
    <xf numFmtId="0" fontId="69" fillId="0" borderId="48" xfId="2858" applyFont="1" applyFill="1" applyBorder="1" applyAlignment="1">
      <alignment horizontal="center" vertical="center" wrapText="1"/>
    </xf>
    <xf numFmtId="14" fontId="69" fillId="0" borderId="43" xfId="2858" applyNumberFormat="1" applyFont="1" applyFill="1" applyBorder="1" applyAlignment="1">
      <alignment horizontal="center" vertical="center" wrapText="1"/>
    </xf>
    <xf numFmtId="44" fontId="69" fillId="0" borderId="43" xfId="3997" applyFont="1" applyFill="1" applyBorder="1" applyAlignment="1">
      <alignment vertical="center" wrapText="1"/>
    </xf>
    <xf numFmtId="166" fontId="90" fillId="0" borderId="55" xfId="2660" applyNumberFormat="1" applyFont="1" applyFill="1" applyBorder="1" applyAlignment="1">
      <alignment vertical="center"/>
    </xf>
    <xf numFmtId="44" fontId="69" fillId="0" borderId="0" xfId="3997" applyFont="1" applyFill="1" applyBorder="1" applyAlignment="1" applyProtection="1">
      <alignment wrapText="1"/>
      <protection locked="0"/>
    </xf>
    <xf numFmtId="0" fontId="69" fillId="0" borderId="0" xfId="2858" applyFont="1" applyFill="1"/>
    <xf numFmtId="0" fontId="66" fillId="0" borderId="0" xfId="2858" applyFont="1" applyFill="1" applyBorder="1" applyAlignment="1">
      <alignment horizontal="center" wrapText="1"/>
    </xf>
    <xf numFmtId="42" fontId="66" fillId="0" borderId="86" xfId="2858" applyNumberFormat="1" applyFont="1" applyFill="1" applyBorder="1"/>
    <xf numFmtId="0" fontId="66" fillId="0" borderId="0" xfId="2858" applyFont="1" applyFill="1" applyAlignment="1">
      <alignment horizontal="center"/>
    </xf>
    <xf numFmtId="0" fontId="66" fillId="0" borderId="34" xfId="2858" applyFont="1" applyFill="1" applyBorder="1" applyAlignment="1">
      <alignment horizontal="center"/>
    </xf>
    <xf numFmtId="0" fontId="69" fillId="0" borderId="25" xfId="2858" applyFont="1" applyFill="1" applyBorder="1" applyAlignment="1">
      <alignment horizontal="center" vertical="center"/>
    </xf>
    <xf numFmtId="0" fontId="69" fillId="0" borderId="0" xfId="2858" applyFont="1" applyFill="1" applyAlignment="1">
      <alignment horizontal="center" wrapText="1"/>
    </xf>
    <xf numFmtId="0" fontId="0" fillId="0" borderId="0" xfId="0" applyFill="1" applyBorder="1"/>
    <xf numFmtId="14" fontId="69" fillId="0" borderId="54" xfId="3981" applyNumberFormat="1" applyFont="1" applyFill="1" applyBorder="1" applyAlignment="1">
      <alignment horizontal="center" vertical="center"/>
    </xf>
    <xf numFmtId="14" fontId="66" fillId="0" borderId="65" xfId="3981" applyNumberFormat="1" applyFont="1" applyFill="1" applyBorder="1" applyAlignment="1">
      <alignment horizontal="center" vertical="center" wrapText="1"/>
    </xf>
    <xf numFmtId="14" fontId="66" fillId="0" borderId="88" xfId="3981" applyNumberFormat="1" applyFont="1" applyFill="1" applyBorder="1" applyAlignment="1">
      <alignment horizontal="center" vertical="center"/>
    </xf>
    <xf numFmtId="14" fontId="66" fillId="0" borderId="94" xfId="3981" applyNumberFormat="1" applyFont="1" applyFill="1" applyBorder="1" applyAlignment="1">
      <alignment horizontal="center" vertical="center"/>
    </xf>
    <xf numFmtId="14" fontId="69" fillId="0" borderId="19" xfId="3981" applyNumberFormat="1" applyFont="1" applyFill="1" applyBorder="1" applyAlignment="1">
      <alignment horizontal="center" vertical="center"/>
    </xf>
    <xf numFmtId="44" fontId="69" fillId="0" borderId="13" xfId="3981" applyNumberFormat="1" applyFont="1" applyFill="1" applyBorder="1" applyAlignment="1">
      <alignment vertical="center"/>
    </xf>
    <xf numFmtId="14" fontId="69" fillId="0" borderId="24" xfId="2858" applyNumberFormat="1" applyFont="1" applyFill="1" applyBorder="1" applyAlignment="1">
      <alignment horizontal="center" vertical="center"/>
    </xf>
    <xf numFmtId="44" fontId="69" fillId="0" borderId="55" xfId="2858" applyNumberFormat="1" applyFont="1" applyFill="1" applyBorder="1" applyAlignment="1">
      <alignment vertical="center"/>
    </xf>
    <xf numFmtId="166" fontId="69" fillId="0" borderId="16" xfId="2858" applyNumberFormat="1" applyFont="1" applyFill="1" applyBorder="1" applyAlignment="1">
      <alignment vertical="center"/>
    </xf>
    <xf numFmtId="165" fontId="69" fillId="0" borderId="15" xfId="2858" applyNumberFormat="1" applyFont="1" applyFill="1" applyBorder="1" applyAlignment="1">
      <alignment vertical="center"/>
    </xf>
    <xf numFmtId="42" fontId="69" fillId="0" borderId="15" xfId="2858" applyNumberFormat="1" applyFont="1" applyFill="1" applyBorder="1" applyAlignment="1">
      <alignment horizontal="center" vertical="center"/>
    </xf>
    <xf numFmtId="42" fontId="69" fillId="0" borderId="25" xfId="2858" applyNumberFormat="1" applyFont="1" applyFill="1" applyBorder="1" applyAlignment="1">
      <alignment horizontal="center" vertical="center"/>
    </xf>
    <xf numFmtId="3" fontId="90" fillId="0" borderId="10" xfId="2659" applyNumberFormat="1" applyFont="1" applyFill="1" applyBorder="1" applyAlignment="1">
      <alignment horizontal="center" vertical="center" wrapText="1"/>
    </xf>
    <xf numFmtId="0" fontId="69" fillId="0" borderId="14" xfId="2858" applyNumberFormat="1" applyFont="1" applyFill="1" applyBorder="1" applyAlignment="1">
      <alignment horizontal="center" vertical="center"/>
    </xf>
    <xf numFmtId="166" fontId="69" fillId="0" borderId="22" xfId="2858" applyNumberFormat="1" applyFont="1" applyFill="1" applyBorder="1" applyAlignment="1">
      <alignment vertical="center"/>
    </xf>
    <xf numFmtId="0" fontId="69" fillId="0" borderId="36" xfId="2858" applyFont="1" applyFill="1" applyBorder="1" applyAlignment="1">
      <alignment horizontal="center" vertical="center" wrapText="1"/>
    </xf>
    <xf numFmtId="0" fontId="69" fillId="0" borderId="21" xfId="2858" applyFont="1" applyFill="1" applyBorder="1" applyAlignment="1">
      <alignment horizontal="center" vertical="center" wrapText="1"/>
    </xf>
    <xf numFmtId="166" fontId="66" fillId="0" borderId="86" xfId="2858" applyNumberFormat="1" applyFont="1" applyFill="1" applyBorder="1"/>
    <xf numFmtId="164" fontId="69" fillId="0" borderId="0" xfId="2858" applyNumberFormat="1" applyFont="1" applyFill="1"/>
    <xf numFmtId="42" fontId="69" fillId="0" borderId="0" xfId="2858" applyNumberFormat="1" applyFont="1" applyFill="1"/>
    <xf numFmtId="41" fontId="69" fillId="0" borderId="0" xfId="2858" applyNumberFormat="1" applyFont="1" applyFill="1"/>
    <xf numFmtId="0" fontId="66" fillId="0" borderId="25" xfId="2858" applyFont="1" applyFill="1" applyBorder="1"/>
    <xf numFmtId="0" fontId="66" fillId="0" borderId="25" xfId="2858" applyFont="1" applyFill="1" applyBorder="1" applyAlignment="1">
      <alignment horizontal="center"/>
    </xf>
    <xf numFmtId="0" fontId="66" fillId="0" borderId="24" xfId="2858" applyFont="1" applyFill="1" applyBorder="1" applyAlignment="1">
      <alignment horizontal="center"/>
    </xf>
    <xf numFmtId="0" fontId="66" fillId="0" borderId="57" xfId="2858" applyFont="1" applyFill="1" applyBorder="1" applyAlignment="1">
      <alignment horizontal="center"/>
    </xf>
    <xf numFmtId="42" fontId="66" fillId="0" borderId="55" xfId="2858" applyNumberFormat="1" applyFont="1" applyFill="1" applyBorder="1" applyAlignment="1">
      <alignment horizontal="center"/>
    </xf>
    <xf numFmtId="42" fontId="66" fillId="0" borderId="24" xfId="2858" applyNumberFormat="1" applyFont="1" applyFill="1" applyBorder="1" applyAlignment="1">
      <alignment horizontal="center"/>
    </xf>
    <xf numFmtId="42" fontId="66" fillId="0" borderId="56" xfId="2858" applyNumberFormat="1" applyFont="1" applyFill="1" applyBorder="1" applyAlignment="1">
      <alignment horizontal="center"/>
    </xf>
    <xf numFmtId="42" fontId="66" fillId="0" borderId="70" xfId="2858" applyNumberFormat="1" applyFont="1" applyFill="1" applyBorder="1" applyAlignment="1">
      <alignment horizontal="center"/>
    </xf>
    <xf numFmtId="0" fontId="69" fillId="0" borderId="66" xfId="2858" applyFont="1" applyFill="1" applyBorder="1" applyAlignment="1">
      <alignment horizontal="center"/>
    </xf>
    <xf numFmtId="14" fontId="69" fillId="0" borderId="67" xfId="2858" applyNumberFormat="1" applyFont="1" applyFill="1" applyBorder="1" applyAlignment="1">
      <alignment horizontal="center"/>
    </xf>
    <xf numFmtId="0" fontId="69" fillId="0" borderId="67" xfId="2858" applyFont="1" applyFill="1" applyBorder="1" applyAlignment="1">
      <alignment horizontal="left"/>
    </xf>
    <xf numFmtId="0" fontId="69" fillId="0" borderId="67" xfId="2858" applyFont="1" applyFill="1" applyBorder="1" applyAlignment="1">
      <alignment horizontal="center"/>
    </xf>
    <xf numFmtId="0" fontId="69" fillId="0" borderId="67" xfId="2858" applyFont="1" applyFill="1" applyBorder="1" applyAlignment="1">
      <alignment horizontal="center" wrapText="1"/>
    </xf>
    <xf numFmtId="42" fontId="69" fillId="0" borderId="67" xfId="2858" applyNumberFormat="1" applyFont="1" applyFill="1" applyBorder="1" applyAlignment="1">
      <alignment horizontal="center"/>
    </xf>
    <xf numFmtId="0" fontId="69" fillId="0" borderId="68" xfId="2858" applyFont="1" applyFill="1" applyBorder="1" applyAlignment="1">
      <alignment horizontal="center"/>
    </xf>
    <xf numFmtId="14" fontId="69" fillId="0" borderId="66" xfId="2858" applyNumberFormat="1" applyFont="1" applyFill="1" applyBorder="1" applyAlignment="1">
      <alignment horizontal="center"/>
    </xf>
    <xf numFmtId="0" fontId="69" fillId="0" borderId="67" xfId="2858" applyNumberFormat="1" applyFont="1" applyFill="1" applyBorder="1" applyAlignment="1">
      <alignment horizontal="center"/>
    </xf>
    <xf numFmtId="42" fontId="69" fillId="0" borderId="68" xfId="2858" applyNumberFormat="1" applyFont="1" applyFill="1" applyBorder="1" applyAlignment="1">
      <alignment horizontal="center"/>
    </xf>
    <xf numFmtId="14" fontId="69" fillId="0" borderId="19" xfId="2858" applyNumberFormat="1" applyFont="1" applyFill="1" applyBorder="1" applyAlignment="1">
      <alignment horizontal="center"/>
    </xf>
    <xf numFmtId="14" fontId="69" fillId="0" borderId="54" xfId="2858" applyNumberFormat="1" applyFont="1" applyFill="1" applyBorder="1" applyAlignment="1">
      <alignment vertical="center"/>
    </xf>
    <xf numFmtId="14" fontId="69" fillId="0" borderId="19" xfId="2858" applyNumberFormat="1" applyFont="1" applyFill="1" applyBorder="1" applyAlignment="1">
      <alignment vertical="center"/>
    </xf>
    <xf numFmtId="0" fontId="69" fillId="0" borderId="54" xfId="2858" applyNumberFormat="1" applyFont="1" applyFill="1" applyBorder="1" applyAlignment="1">
      <alignment vertical="center"/>
    </xf>
    <xf numFmtId="0" fontId="69" fillId="0" borderId="50" xfId="2858" applyFont="1" applyFill="1" applyBorder="1" applyAlignment="1">
      <alignment horizontal="center"/>
    </xf>
    <xf numFmtId="0" fontId="69" fillId="0" borderId="10" xfId="2858" applyFont="1" applyFill="1" applyBorder="1" applyAlignment="1">
      <alignment horizontal="left"/>
    </xf>
    <xf numFmtId="0" fontId="69" fillId="0" borderId="10" xfId="2858" applyFont="1" applyFill="1" applyBorder="1" applyAlignment="1">
      <alignment horizontal="center"/>
    </xf>
    <xf numFmtId="0" fontId="69" fillId="0" borderId="10" xfId="2858" applyFont="1" applyFill="1" applyBorder="1" applyAlignment="1">
      <alignment horizontal="center" wrapText="1"/>
    </xf>
    <xf numFmtId="42" fontId="69" fillId="0" borderId="10" xfId="2858" applyNumberFormat="1" applyFont="1" applyFill="1" applyBorder="1" applyAlignment="1">
      <alignment horizontal="center"/>
    </xf>
    <xf numFmtId="0" fontId="69" fillId="0" borderId="36" xfId="2858" applyFont="1" applyFill="1" applyBorder="1" applyAlignment="1">
      <alignment horizontal="center"/>
    </xf>
    <xf numFmtId="14" fontId="69" fillId="0" borderId="50" xfId="2858" applyNumberFormat="1" applyFont="1" applyFill="1" applyBorder="1" applyAlignment="1">
      <alignment horizontal="center"/>
    </xf>
    <xf numFmtId="0" fontId="69" fillId="0" borderId="10" xfId="2858" applyNumberFormat="1" applyFont="1" applyFill="1" applyBorder="1" applyAlignment="1">
      <alignment horizontal="center"/>
    </xf>
    <xf numFmtId="42" fontId="69" fillId="0" borderId="36" xfId="2858" applyNumberFormat="1" applyFont="1" applyFill="1" applyBorder="1" applyAlignment="1">
      <alignment horizontal="center"/>
    </xf>
    <xf numFmtId="166" fontId="90" fillId="0" borderId="14" xfId="2660" applyNumberFormat="1" applyFont="1" applyFill="1" applyBorder="1"/>
    <xf numFmtId="0" fontId="69" fillId="0" borderId="52" xfId="2858" applyFont="1" applyFill="1" applyBorder="1" applyAlignment="1">
      <alignment vertical="top"/>
    </xf>
    <xf numFmtId="14" fontId="69" fillId="0" borderId="40" xfId="2858" applyNumberFormat="1" applyFont="1" applyFill="1" applyBorder="1" applyAlignment="1">
      <alignment vertical="top"/>
    </xf>
    <xf numFmtId="0" fontId="69" fillId="0" borderId="40" xfId="2858" applyFont="1" applyFill="1" applyBorder="1" applyAlignment="1">
      <alignment vertical="top"/>
    </xf>
    <xf numFmtId="0" fontId="69" fillId="0" borderId="40" xfId="2858" applyFont="1" applyFill="1" applyBorder="1" applyAlignment="1">
      <alignment vertical="top" wrapText="1"/>
    </xf>
    <xf numFmtId="42" fontId="69" fillId="0" borderId="40" xfId="2858" applyNumberFormat="1" applyFont="1" applyFill="1" applyBorder="1" applyAlignment="1">
      <alignment vertical="top"/>
    </xf>
    <xf numFmtId="0" fontId="69" fillId="0" borderId="22" xfId="2858" applyFont="1" applyFill="1" applyBorder="1" applyAlignment="1">
      <alignment vertical="top"/>
    </xf>
    <xf numFmtId="14" fontId="69" fillId="0" borderId="52" xfId="2858" applyNumberFormat="1" applyFont="1" applyFill="1" applyBorder="1" applyAlignment="1">
      <alignment vertical="top"/>
    </xf>
    <xf numFmtId="0" fontId="69" fillId="0" borderId="40" xfId="2858" applyNumberFormat="1" applyFont="1" applyFill="1" applyBorder="1" applyAlignment="1">
      <alignment vertical="top"/>
    </xf>
    <xf numFmtId="42" fontId="69" fillId="0" borderId="22" xfId="2858" applyNumberFormat="1" applyFont="1" applyFill="1" applyBorder="1" applyAlignment="1">
      <alignment vertical="top"/>
    </xf>
    <xf numFmtId="0" fontId="69" fillId="0" borderId="19" xfId="2858" applyFont="1" applyFill="1" applyBorder="1" applyAlignment="1">
      <alignment vertical="top"/>
    </xf>
    <xf numFmtId="14" fontId="69" fillId="0" borderId="54" xfId="2858" applyNumberFormat="1" applyFont="1" applyFill="1" applyBorder="1" applyAlignment="1">
      <alignment vertical="top"/>
    </xf>
    <xf numFmtId="0" fontId="69" fillId="0" borderId="54" xfId="2858" applyFont="1" applyFill="1" applyBorder="1" applyAlignment="1">
      <alignment vertical="top"/>
    </xf>
    <xf numFmtId="42" fontId="69" fillId="0" borderId="54" xfId="2858" applyNumberFormat="1" applyFont="1" applyFill="1" applyBorder="1" applyAlignment="1">
      <alignment vertical="top"/>
    </xf>
    <xf numFmtId="0" fontId="69" fillId="0" borderId="21" xfId="2858" applyFont="1" applyFill="1" applyBorder="1" applyAlignment="1">
      <alignment vertical="top"/>
    </xf>
    <xf numFmtId="14" fontId="69" fillId="0" borderId="19" xfId="2858" applyNumberFormat="1" applyFont="1" applyFill="1" applyBorder="1" applyAlignment="1">
      <alignment vertical="top"/>
    </xf>
    <xf numFmtId="0" fontId="69" fillId="0" borderId="54" xfId="2858" applyNumberFormat="1" applyFont="1" applyFill="1" applyBorder="1" applyAlignment="1">
      <alignment vertical="top"/>
    </xf>
    <xf numFmtId="42" fontId="69" fillId="0" borderId="21" xfId="2858" applyNumberFormat="1" applyFont="1" applyFill="1" applyBorder="1" applyAlignment="1">
      <alignment vertical="top"/>
    </xf>
    <xf numFmtId="44" fontId="69" fillId="0" borderId="0" xfId="2858" applyNumberFormat="1" applyFont="1" applyFill="1"/>
    <xf numFmtId="42" fontId="69" fillId="0" borderId="29" xfId="2858" applyNumberFormat="1" applyFont="1" applyFill="1" applyBorder="1" applyAlignment="1">
      <alignment vertical="center"/>
    </xf>
    <xf numFmtId="14" fontId="69" fillId="0" borderId="52" xfId="2858" applyNumberFormat="1" applyFont="1" applyFill="1" applyBorder="1" applyAlignment="1">
      <alignment vertical="center"/>
    </xf>
    <xf numFmtId="42" fontId="69" fillId="0" borderId="74" xfId="2858" applyNumberFormat="1" applyFont="1" applyFill="1" applyBorder="1" applyAlignment="1">
      <alignment vertical="center"/>
    </xf>
    <xf numFmtId="42" fontId="69" fillId="0" borderId="0" xfId="2858" applyNumberFormat="1" applyFont="1" applyFill="1" applyAlignment="1">
      <alignment vertical="center"/>
    </xf>
    <xf numFmtId="42" fontId="69" fillId="0" borderId="14" xfId="2858" applyNumberFormat="1" applyFont="1" applyFill="1" applyBorder="1"/>
    <xf numFmtId="0" fontId="69" fillId="0" borderId="32" xfId="2858" applyFont="1" applyFill="1" applyBorder="1"/>
    <xf numFmtId="0" fontId="69" fillId="0" borderId="14" xfId="2858" applyFont="1" applyFill="1" applyBorder="1" applyAlignment="1">
      <alignment horizontal="center"/>
    </xf>
    <xf numFmtId="0" fontId="69" fillId="0" borderId="15" xfId="2858" applyFont="1" applyFill="1" applyBorder="1"/>
    <xf numFmtId="0" fontId="69" fillId="0" borderId="40" xfId="2858" applyFont="1" applyFill="1" applyBorder="1" applyAlignment="1">
      <alignment vertical="center"/>
    </xf>
    <xf numFmtId="42" fontId="69" fillId="0" borderId="42" xfId="2858" applyNumberFormat="1" applyFont="1" applyFill="1" applyBorder="1" applyAlignment="1">
      <alignment vertical="center"/>
    </xf>
    <xf numFmtId="44" fontId="69" fillId="0" borderId="0" xfId="2660" applyFont="1" applyFill="1"/>
    <xf numFmtId="14" fontId="69" fillId="0" borderId="50" xfId="2858" applyNumberFormat="1" applyFont="1" applyFill="1" applyBorder="1" applyAlignment="1">
      <alignment vertical="center"/>
    </xf>
    <xf numFmtId="0" fontId="69" fillId="0" borderId="35" xfId="2858" applyNumberFormat="1" applyFont="1" applyFill="1" applyBorder="1" applyAlignment="1">
      <alignment vertical="center"/>
    </xf>
    <xf numFmtId="42" fontId="69" fillId="0" borderId="38" xfId="2858" applyNumberFormat="1" applyFont="1" applyFill="1" applyBorder="1" applyAlignment="1">
      <alignment vertical="center"/>
    </xf>
    <xf numFmtId="42" fontId="69" fillId="0" borderId="14" xfId="2858" applyNumberFormat="1" applyFont="1" applyFill="1" applyBorder="1" applyAlignment="1"/>
    <xf numFmtId="44" fontId="69" fillId="0" borderId="0" xfId="2858" applyNumberFormat="1" applyFont="1" applyFill="1" applyAlignment="1"/>
    <xf numFmtId="42" fontId="69" fillId="0" borderId="0" xfId="2858" applyNumberFormat="1" applyFont="1" applyFill="1" applyBorder="1" applyAlignment="1">
      <alignment vertical="top"/>
    </xf>
    <xf numFmtId="42" fontId="69" fillId="0" borderId="42" xfId="2858" applyNumberFormat="1" applyFont="1" applyFill="1" applyBorder="1" applyAlignment="1">
      <alignment vertical="top"/>
    </xf>
    <xf numFmtId="0" fontId="69" fillId="0" borderId="42" xfId="2858" applyFont="1" applyFill="1" applyBorder="1" applyAlignment="1">
      <alignment vertical="top"/>
    </xf>
    <xf numFmtId="42" fontId="69" fillId="0" borderId="29" xfId="2858" applyNumberFormat="1" applyFont="1" applyFill="1" applyBorder="1" applyAlignment="1">
      <alignment vertical="top"/>
    </xf>
    <xf numFmtId="42" fontId="69" fillId="0" borderId="74" xfId="2858" applyNumberFormat="1" applyFont="1" applyFill="1" applyBorder="1" applyAlignment="1">
      <alignment vertical="top"/>
    </xf>
    <xf numFmtId="42" fontId="69" fillId="0" borderId="19" xfId="2858" applyNumberFormat="1" applyFont="1" applyFill="1" applyBorder="1" applyAlignment="1"/>
    <xf numFmtId="0" fontId="69" fillId="0" borderId="21" xfId="2858" applyFont="1" applyFill="1" applyBorder="1" applyAlignment="1">
      <alignment wrapText="1"/>
    </xf>
    <xf numFmtId="42" fontId="69" fillId="0" borderId="52" xfId="2858" applyNumberFormat="1" applyFont="1" applyFill="1" applyBorder="1" applyAlignment="1"/>
    <xf numFmtId="0" fontId="69" fillId="0" borderId="42" xfId="2858" applyFont="1" applyFill="1" applyBorder="1" applyAlignment="1">
      <alignment wrapText="1"/>
    </xf>
    <xf numFmtId="0" fontId="69" fillId="0" borderId="52" xfId="2858" applyFont="1" applyFill="1" applyBorder="1" applyAlignment="1">
      <alignment horizontal="center"/>
    </xf>
    <xf numFmtId="0" fontId="69" fillId="0" borderId="40" xfId="2858" applyFont="1" applyFill="1" applyBorder="1" applyAlignment="1"/>
    <xf numFmtId="0" fontId="69" fillId="0" borderId="74" xfId="2858" applyFont="1" applyFill="1" applyBorder="1" applyAlignment="1">
      <alignment vertical="top"/>
    </xf>
    <xf numFmtId="14" fontId="69" fillId="0" borderId="74" xfId="2858" applyNumberFormat="1" applyFont="1" applyFill="1" applyBorder="1" applyAlignment="1">
      <alignment vertical="top"/>
    </xf>
    <xf numFmtId="42" fontId="69" fillId="0" borderId="35" xfId="2858" applyNumberFormat="1" applyFont="1" applyFill="1" applyBorder="1" applyAlignment="1">
      <alignment vertical="center"/>
    </xf>
    <xf numFmtId="0" fontId="69" fillId="0" borderId="54" xfId="2858" applyFont="1" applyFill="1" applyBorder="1" applyAlignment="1">
      <alignment horizontal="center" vertical="center"/>
    </xf>
    <xf numFmtId="42" fontId="69" fillId="0" borderId="71" xfId="2858" applyNumberFormat="1" applyFont="1" applyFill="1" applyBorder="1" applyAlignment="1">
      <alignment vertical="center"/>
    </xf>
    <xf numFmtId="42" fontId="69" fillId="0" borderId="22" xfId="2858" applyNumberFormat="1" applyFont="1" applyFill="1" applyBorder="1" applyAlignment="1">
      <alignment vertical="center"/>
    </xf>
    <xf numFmtId="42" fontId="69" fillId="0" borderId="23" xfId="2858" applyNumberFormat="1" applyFont="1" applyFill="1" applyBorder="1" applyAlignment="1">
      <alignment vertical="center"/>
    </xf>
    <xf numFmtId="0" fontId="69" fillId="0" borderId="54" xfId="2858" applyFont="1" applyFill="1" applyBorder="1" applyAlignment="1"/>
    <xf numFmtId="42" fontId="69" fillId="0" borderId="14" xfId="2858" applyNumberFormat="1" applyFont="1" applyFill="1" applyBorder="1" applyAlignment="1">
      <alignment wrapText="1"/>
    </xf>
    <xf numFmtId="42" fontId="69" fillId="0" borderId="51" xfId="2858" applyNumberFormat="1" applyFont="1" applyFill="1" applyBorder="1" applyAlignment="1">
      <alignment vertical="center"/>
    </xf>
    <xf numFmtId="42" fontId="69" fillId="0" borderId="60" xfId="2858" applyNumberFormat="1" applyFont="1" applyFill="1" applyBorder="1" applyAlignment="1">
      <alignment vertical="center"/>
    </xf>
    <xf numFmtId="42" fontId="69" fillId="0" borderId="19" xfId="2858" applyNumberFormat="1" applyFont="1" applyFill="1" applyBorder="1"/>
    <xf numFmtId="0" fontId="69" fillId="0" borderId="33" xfId="2858" applyFont="1" applyFill="1" applyBorder="1"/>
    <xf numFmtId="0" fontId="69" fillId="0" borderId="33" xfId="2858" applyFont="1" applyFill="1" applyBorder="1" applyAlignment="1">
      <alignment wrapText="1"/>
    </xf>
    <xf numFmtId="0" fontId="69" fillId="0" borderId="19" xfId="2858" applyFont="1" applyFill="1" applyBorder="1" applyAlignment="1">
      <alignment horizontal="center"/>
    </xf>
    <xf numFmtId="14" fontId="69" fillId="0" borderId="27" xfId="2858" applyNumberFormat="1" applyFont="1" applyFill="1" applyBorder="1" applyAlignment="1">
      <alignment horizontal="center"/>
    </xf>
    <xf numFmtId="42" fontId="69" fillId="0" borderId="22" xfId="2858" applyNumberFormat="1" applyFont="1" applyFill="1" applyBorder="1"/>
    <xf numFmtId="42" fontId="69" fillId="0" borderId="50" xfId="2858" applyNumberFormat="1" applyFont="1" applyFill="1" applyBorder="1"/>
    <xf numFmtId="0" fontId="69" fillId="0" borderId="36" xfId="2858" applyFont="1" applyFill="1" applyBorder="1" applyAlignment="1">
      <alignment wrapText="1"/>
    </xf>
    <xf numFmtId="0" fontId="69" fillId="0" borderId="40" xfId="2858" applyFont="1" applyFill="1" applyBorder="1"/>
    <xf numFmtId="42" fontId="69" fillId="0" borderId="36" xfId="2858" applyNumberFormat="1" applyFont="1" applyFill="1" applyBorder="1"/>
    <xf numFmtId="42" fontId="69" fillId="0" borderId="52" xfId="2858" applyNumberFormat="1" applyFont="1" applyFill="1" applyBorder="1" applyAlignment="1">
      <alignment vertical="center"/>
    </xf>
    <xf numFmtId="14" fontId="69" fillId="0" borderId="35" xfId="2858" applyNumberFormat="1" applyFont="1" applyFill="1" applyBorder="1" applyAlignment="1">
      <alignment horizontal="center"/>
    </xf>
    <xf numFmtId="42" fontId="69" fillId="0" borderId="39" xfId="2858" applyNumberFormat="1" applyFont="1" applyFill="1" applyBorder="1"/>
    <xf numFmtId="0" fontId="69" fillId="0" borderId="35" xfId="2858" applyFont="1" applyFill="1" applyBorder="1" applyAlignment="1">
      <alignment horizontal="center"/>
    </xf>
    <xf numFmtId="14" fontId="69" fillId="0" borderId="74" xfId="2858" applyNumberFormat="1" applyFont="1" applyFill="1" applyBorder="1" applyAlignment="1">
      <alignment vertical="center"/>
    </xf>
    <xf numFmtId="14" fontId="69" fillId="0" borderId="18" xfId="2858" applyNumberFormat="1" applyFont="1" applyFill="1" applyBorder="1" applyAlignment="1">
      <alignment horizontal="center"/>
    </xf>
    <xf numFmtId="0" fontId="69" fillId="0" borderId="10" xfId="2858" applyFont="1" applyFill="1" applyBorder="1" applyAlignment="1"/>
    <xf numFmtId="42" fontId="69" fillId="0" borderId="86" xfId="2858" applyNumberFormat="1" applyFont="1" applyFill="1" applyBorder="1"/>
    <xf numFmtId="0" fontId="66" fillId="0" borderId="0" xfId="2858" applyFont="1" applyFill="1" applyAlignment="1"/>
    <xf numFmtId="0" fontId="69" fillId="0" borderId="10" xfId="2858" applyFont="1" applyFill="1" applyBorder="1" applyAlignment="1">
      <alignment vertical="center"/>
    </xf>
    <xf numFmtId="0" fontId="69" fillId="0" borderId="54" xfId="2858" applyFont="1" applyFill="1" applyBorder="1" applyAlignment="1">
      <alignment vertical="center"/>
    </xf>
    <xf numFmtId="0" fontId="69" fillId="0" borderId="22" xfId="2858" applyFont="1" applyFill="1" applyBorder="1" applyAlignment="1">
      <alignment horizontal="center" vertical="center"/>
    </xf>
    <xf numFmtId="0" fontId="133" fillId="0" borderId="0" xfId="4032" applyFill="1"/>
    <xf numFmtId="0" fontId="133" fillId="0" borderId="0" xfId="4032" applyFill="1" applyAlignment="1">
      <alignment wrapText="1"/>
    </xf>
    <xf numFmtId="0" fontId="10" fillId="0" borderId="0" xfId="4030" applyFill="1"/>
    <xf numFmtId="44" fontId="0" fillId="0" borderId="0" xfId="4008" applyFont="1" applyFill="1" applyAlignment="1">
      <alignment horizontal="right"/>
    </xf>
    <xf numFmtId="170" fontId="0" fillId="0" borderId="0" xfId="4008" applyNumberFormat="1" applyFont="1" applyFill="1"/>
    <xf numFmtId="170" fontId="0" fillId="0" borderId="0" xfId="4008" applyNumberFormat="1" applyFont="1" applyFill="1" applyAlignment="1">
      <alignment horizontal="right" wrapText="1"/>
    </xf>
    <xf numFmtId="170" fontId="0" fillId="0" borderId="0" xfId="4008" applyNumberFormat="1" applyFont="1" applyFill="1" applyAlignment="1">
      <alignment horizontal="right"/>
    </xf>
    <xf numFmtId="0" fontId="125" fillId="0" borderId="63" xfId="4030" applyFont="1" applyFill="1" applyBorder="1" applyAlignment="1"/>
    <xf numFmtId="0" fontId="125" fillId="0" borderId="69" xfId="4030" applyFont="1" applyFill="1" applyBorder="1" applyAlignment="1"/>
    <xf numFmtId="0" fontId="125" fillId="0" borderId="0" xfId="4030" applyFont="1" applyFill="1" applyAlignment="1"/>
    <xf numFmtId="0" fontId="125" fillId="0" borderId="0" xfId="4030" applyFont="1" applyFill="1" applyAlignment="1">
      <alignment horizontal="right"/>
    </xf>
    <xf numFmtId="0" fontId="125" fillId="0" borderId="0" xfId="4030" applyFont="1" applyFill="1" applyBorder="1"/>
    <xf numFmtId="0" fontId="125" fillId="0" borderId="29" xfId="4030" applyFont="1" applyFill="1" applyBorder="1"/>
    <xf numFmtId="0" fontId="125" fillId="0" borderId="0" xfId="4030" applyFont="1" applyFill="1" applyBorder="1" applyAlignment="1"/>
    <xf numFmtId="0" fontId="125" fillId="0" borderId="29" xfId="4030" applyFont="1" applyFill="1" applyBorder="1" applyAlignment="1"/>
    <xf numFmtId="170" fontId="66" fillId="0" borderId="0" xfId="4008" applyNumberFormat="1" applyFont="1" applyFill="1"/>
    <xf numFmtId="0" fontId="130" fillId="0" borderId="0" xfId="4030" applyFont="1" applyFill="1" applyAlignment="1"/>
    <xf numFmtId="0" fontId="130" fillId="0" borderId="0" xfId="4030" applyFont="1" applyFill="1" applyAlignment="1">
      <alignment horizontal="right"/>
    </xf>
    <xf numFmtId="170" fontId="112" fillId="0" borderId="0" xfId="4008" applyNumberFormat="1" applyFont="1" applyFill="1"/>
    <xf numFmtId="0" fontId="130" fillId="0" borderId="0" xfId="4030" applyFont="1" applyFill="1" applyAlignment="1">
      <alignment horizontal="center"/>
    </xf>
    <xf numFmtId="0" fontId="134" fillId="0" borderId="0" xfId="4031" applyFont="1" applyFill="1" applyAlignment="1">
      <alignment horizontal="center"/>
    </xf>
    <xf numFmtId="171" fontId="10" fillId="0" borderId="0" xfId="4030" applyNumberFormat="1" applyFill="1"/>
    <xf numFmtId="171" fontId="125" fillId="0" borderId="0" xfId="4030" applyNumberFormat="1" applyFont="1" applyFill="1" applyAlignment="1"/>
    <xf numFmtId="171" fontId="130" fillId="0" borderId="0" xfId="4030" applyNumberFormat="1" applyFont="1" applyFill="1" applyAlignment="1"/>
    <xf numFmtId="171" fontId="130" fillId="0" borderId="0" xfId="4030" applyNumberFormat="1" applyFont="1" applyFill="1" applyAlignment="1">
      <alignment horizontal="center"/>
    </xf>
    <xf numFmtId="169" fontId="0" fillId="0" borderId="0" xfId="3998" applyNumberFormat="1" applyFont="1" applyFill="1"/>
    <xf numFmtId="169" fontId="125" fillId="0" borderId="0" xfId="3998" applyNumberFormat="1" applyFont="1" applyFill="1" applyAlignment="1"/>
    <xf numFmtId="169" fontId="130" fillId="0" borderId="0" xfId="3998" applyNumberFormat="1" applyFont="1" applyFill="1" applyAlignment="1"/>
    <xf numFmtId="169" fontId="130" fillId="0" borderId="0" xfId="3998" applyNumberFormat="1" applyFont="1" applyFill="1" applyAlignment="1">
      <alignment horizontal="center"/>
    </xf>
    <xf numFmtId="7" fontId="0" fillId="0" borderId="0" xfId="4008" applyNumberFormat="1" applyFont="1" applyFill="1"/>
    <xf numFmtId="7" fontId="125" fillId="0" borderId="0" xfId="4030" applyNumberFormat="1" applyFont="1" applyFill="1" applyAlignment="1"/>
    <xf numFmtId="7" fontId="130" fillId="0" borderId="0" xfId="4030" applyNumberFormat="1" applyFont="1" applyFill="1" applyAlignment="1"/>
    <xf numFmtId="7" fontId="130" fillId="0" borderId="0" xfId="4030" applyNumberFormat="1" applyFont="1" applyFill="1" applyAlignment="1">
      <alignment horizontal="center"/>
    </xf>
    <xf numFmtId="0" fontId="10" fillId="0" borderId="0" xfId="4030" applyFill="1" applyAlignment="1">
      <alignment horizontal="left"/>
    </xf>
    <xf numFmtId="0" fontId="128" fillId="0" borderId="62" xfId="4030" applyFont="1" applyFill="1" applyBorder="1" applyAlignment="1">
      <alignment horizontal="left"/>
    </xf>
    <xf numFmtId="0" fontId="125" fillId="0" borderId="27" xfId="4030" applyFont="1" applyFill="1" applyBorder="1" applyAlignment="1">
      <alignment horizontal="left"/>
    </xf>
    <xf numFmtId="0" fontId="136" fillId="0" borderId="60" xfId="4032" applyFont="1" applyFill="1" applyBorder="1" applyAlignment="1" applyProtection="1">
      <alignment horizontal="right" vertical="top"/>
    </xf>
    <xf numFmtId="0" fontId="136" fillId="0" borderId="60" xfId="4032" applyFont="1" applyFill="1" applyBorder="1" applyAlignment="1" applyProtection="1">
      <alignment horizontal="center" vertical="center" wrapText="1"/>
    </xf>
    <xf numFmtId="0" fontId="137" fillId="0" borderId="0" xfId="4032" applyFont="1" applyFill="1" applyBorder="1" applyAlignment="1" applyProtection="1">
      <alignment horizontal="right" vertical="top" wrapText="1"/>
    </xf>
    <xf numFmtId="0" fontId="137" fillId="0" borderId="0" xfId="4032" applyFont="1" applyFill="1" applyBorder="1" applyAlignment="1" applyProtection="1">
      <alignment vertical="center" wrapText="1"/>
    </xf>
    <xf numFmtId="0" fontId="133" fillId="0" borderId="0" xfId="4032" applyFill="1" applyAlignment="1">
      <alignment horizontal="right" vertical="top"/>
    </xf>
    <xf numFmtId="0" fontId="65" fillId="0" borderId="0" xfId="4032" applyFont="1" applyFill="1" applyAlignment="1">
      <alignment wrapText="1"/>
    </xf>
    <xf numFmtId="7" fontId="0" fillId="0" borderId="0" xfId="2659" applyNumberFormat="1" applyFont="1" applyFill="1"/>
    <xf numFmtId="7" fontId="125" fillId="0" borderId="0" xfId="2659" applyNumberFormat="1" applyFont="1" applyFill="1" applyAlignment="1"/>
    <xf numFmtId="7" fontId="130" fillId="0" borderId="0" xfId="2659" applyNumberFormat="1" applyFont="1" applyFill="1" applyAlignment="1"/>
    <xf numFmtId="7" fontId="130" fillId="0" borderId="0" xfId="2659" applyNumberFormat="1" applyFont="1" applyFill="1" applyAlignment="1">
      <alignment horizontal="center"/>
    </xf>
    <xf numFmtId="7" fontId="0" fillId="0" borderId="0" xfId="3998" applyNumberFormat="1" applyFont="1" applyFill="1"/>
    <xf numFmtId="7" fontId="125" fillId="0" borderId="0" xfId="3998" applyNumberFormat="1" applyFont="1" applyFill="1" applyAlignment="1"/>
    <xf numFmtId="7" fontId="130" fillId="0" borderId="0" xfId="3998" applyNumberFormat="1" applyFont="1" applyFill="1" applyAlignment="1"/>
    <xf numFmtId="7" fontId="130" fillId="0" borderId="0" xfId="3998" applyNumberFormat="1" applyFont="1" applyFill="1" applyAlignment="1">
      <alignment horizontal="center"/>
    </xf>
    <xf numFmtId="170" fontId="0" fillId="0" borderId="0" xfId="3997" applyNumberFormat="1" applyFont="1" applyFill="1"/>
    <xf numFmtId="170" fontId="125" fillId="0" borderId="0" xfId="3997" applyNumberFormat="1" applyFont="1" applyFill="1" applyAlignment="1"/>
    <xf numFmtId="170" fontId="130" fillId="0" borderId="0" xfId="3997" applyNumberFormat="1" applyFont="1" applyFill="1" applyAlignment="1"/>
    <xf numFmtId="170" fontId="130" fillId="0" borderId="0" xfId="3997" applyNumberFormat="1" applyFont="1" applyFill="1" applyAlignment="1">
      <alignment horizontal="center"/>
    </xf>
    <xf numFmtId="0" fontId="10" fillId="0" borderId="29" xfId="4030" applyFill="1" applyBorder="1"/>
    <xf numFmtId="0" fontId="125" fillId="0" borderId="27" xfId="4030" applyFont="1" applyFill="1" applyBorder="1" applyAlignment="1">
      <alignment horizontal="left"/>
    </xf>
    <xf numFmtId="14" fontId="69" fillId="0" borderId="40" xfId="2858" applyNumberFormat="1" applyFont="1" applyFill="1" applyBorder="1" applyAlignment="1">
      <alignment horizontal="center" vertical="center" wrapText="1"/>
    </xf>
    <xf numFmtId="165" fontId="69" fillId="0" borderId="16" xfId="2660" applyNumberFormat="1" applyFont="1" applyFill="1" applyBorder="1"/>
    <xf numFmtId="0" fontId="69" fillId="0" borderId="0" xfId="2858" applyFont="1" applyFill="1" applyBorder="1" applyAlignment="1">
      <alignment wrapText="1"/>
    </xf>
    <xf numFmtId="0" fontId="69" fillId="0" borderId="0" xfId="2858" applyNumberFormat="1" applyFont="1" applyFill="1" applyBorder="1" applyAlignment="1">
      <alignment wrapText="1"/>
    </xf>
    <xf numFmtId="0" fontId="69" fillId="0" borderId="0" xfId="2858" applyFont="1" applyFill="1" applyBorder="1" applyAlignment="1">
      <alignment horizontal="center"/>
    </xf>
    <xf numFmtId="0" fontId="69" fillId="0" borderId="0" xfId="2858" applyFont="1" applyFill="1" applyBorder="1"/>
    <xf numFmtId="0" fontId="139" fillId="0" borderId="27" xfId="4030" applyFont="1" applyFill="1" applyBorder="1" applyAlignment="1">
      <alignment horizontal="left"/>
    </xf>
    <xf numFmtId="0" fontId="10" fillId="0" borderId="0" xfId="4030" applyFill="1" applyBorder="1"/>
    <xf numFmtId="0" fontId="110" fillId="0" borderId="0" xfId="4030" applyFont="1" applyFill="1"/>
    <xf numFmtId="37" fontId="10" fillId="0" borderId="0" xfId="3998" applyNumberFormat="1" applyFont="1" applyFill="1"/>
    <xf numFmtId="0" fontId="88" fillId="0" borderId="25" xfId="6586" applyFont="1" applyFill="1" applyBorder="1" applyAlignment="1" applyProtection="1">
      <alignment horizontal="center" wrapText="1"/>
      <protection locked="0"/>
    </xf>
    <xf numFmtId="0" fontId="88" fillId="0" borderId="55" xfId="6586" applyFont="1" applyFill="1" applyBorder="1" applyAlignment="1" applyProtection="1">
      <alignment horizontal="center" wrapText="1"/>
      <protection locked="0"/>
    </xf>
    <xf numFmtId="0" fontId="88" fillId="0" borderId="28" xfId="6586" applyFont="1" applyFill="1" applyBorder="1" applyAlignment="1" applyProtection="1">
      <alignment horizontal="center" wrapText="1"/>
      <protection locked="0"/>
    </xf>
    <xf numFmtId="0" fontId="93" fillId="0" borderId="25" xfId="6586" applyFont="1" applyFill="1" applyBorder="1" applyAlignment="1" applyProtection="1">
      <alignment horizontal="center" wrapText="1"/>
      <protection locked="0"/>
    </xf>
    <xf numFmtId="0" fontId="88" fillId="0" borderId="70" xfId="6586" applyFont="1" applyFill="1" applyBorder="1" applyAlignment="1" applyProtection="1">
      <alignment horizontal="center" wrapText="1"/>
      <protection locked="0"/>
    </xf>
    <xf numFmtId="0" fontId="90" fillId="0" borderId="16" xfId="6587" applyFont="1" applyFill="1" applyBorder="1" applyAlignment="1">
      <alignment horizontal="center"/>
    </xf>
    <xf numFmtId="0" fontId="90" fillId="0" borderId="36" xfId="6587" applyFont="1" applyFill="1" applyBorder="1" applyAlignment="1">
      <alignment horizontal="center"/>
    </xf>
    <xf numFmtId="49" fontId="69" fillId="0" borderId="15" xfId="0" applyNumberFormat="1" applyFont="1" applyFill="1" applyBorder="1" applyAlignment="1"/>
    <xf numFmtId="49" fontId="90" fillId="0" borderId="18" xfId="6588" applyNumberFormat="1" applyFont="1" applyFill="1" applyBorder="1" applyAlignment="1">
      <alignment horizontal="left" vertical="center" wrapText="1"/>
    </xf>
    <xf numFmtId="49" fontId="90" fillId="0" borderId="14" xfId="6588" applyNumberFormat="1" applyFont="1" applyFill="1" applyBorder="1" applyAlignment="1">
      <alignment horizontal="left" vertical="center" wrapText="1"/>
    </xf>
    <xf numFmtId="49" fontId="90" fillId="0" borderId="23" xfId="6588" applyNumberFormat="1" applyFont="1" applyFill="1" applyBorder="1" applyAlignment="1">
      <alignment horizontal="left" vertical="center" wrapText="1"/>
    </xf>
    <xf numFmtId="49" fontId="69" fillId="0" borderId="54" xfId="0" applyNumberFormat="1" applyFont="1" applyFill="1" applyBorder="1" applyAlignment="1"/>
    <xf numFmtId="0" fontId="90" fillId="0" borderId="21" xfId="6587" applyFont="1" applyFill="1" applyBorder="1" applyAlignment="1">
      <alignment horizontal="center"/>
    </xf>
    <xf numFmtId="49" fontId="69" fillId="0" borderId="15" xfId="0" applyNumberFormat="1" applyFont="1" applyFill="1" applyBorder="1" applyAlignment="1">
      <alignment vertical="center" wrapText="1"/>
    </xf>
    <xf numFmtId="49" fontId="69" fillId="0" borderId="25" xfId="0" applyNumberFormat="1" applyFont="1" applyFill="1" applyBorder="1" applyAlignment="1"/>
    <xf numFmtId="49" fontId="69" fillId="0" borderId="0" xfId="0" applyNumberFormat="1" applyFont="1" applyFill="1" applyBorder="1" applyAlignment="1"/>
    <xf numFmtId="0" fontId="88" fillId="0" borderId="0" xfId="6589" applyFont="1" applyFill="1" applyAlignment="1"/>
    <xf numFmtId="0" fontId="90" fillId="0" borderId="31" xfId="6589" applyFont="1" applyFill="1" applyBorder="1" applyAlignment="1">
      <alignment horizontal="center" vertical="center" wrapText="1"/>
    </xf>
    <xf numFmtId="0" fontId="90" fillId="0" borderId="59" xfId="6589" applyFont="1" applyFill="1" applyBorder="1" applyAlignment="1">
      <alignment horizontal="center" wrapText="1"/>
    </xf>
    <xf numFmtId="14" fontId="90" fillId="0" borderId="11" xfId="6589" applyNumberFormat="1" applyFont="1" applyFill="1" applyBorder="1" applyAlignment="1">
      <alignment horizontal="center" vertical="center"/>
    </xf>
    <xf numFmtId="14" fontId="90" fillId="0" borderId="31" xfId="6589" applyNumberFormat="1" applyFont="1" applyFill="1" applyBorder="1" applyAlignment="1">
      <alignment horizontal="left" vertical="center" wrapText="1"/>
    </xf>
    <xf numFmtId="0" fontId="90" fillId="0" borderId="31" xfId="6589" applyFont="1" applyFill="1" applyBorder="1" applyAlignment="1">
      <alignment horizontal="center" vertical="center"/>
    </xf>
    <xf numFmtId="0" fontId="90" fillId="0" borderId="59" xfId="6589" applyFont="1" applyFill="1" applyBorder="1" applyAlignment="1">
      <alignment horizontal="center" vertical="center"/>
    </xf>
    <xf numFmtId="14" fontId="90" fillId="0" borderId="24" xfId="6589" applyNumberFormat="1" applyFont="1" applyFill="1" applyBorder="1" applyAlignment="1">
      <alignment horizontal="center" vertical="center"/>
    </xf>
    <xf numFmtId="14" fontId="90" fillId="0" borderId="25" xfId="6589" applyNumberFormat="1" applyFont="1" applyFill="1" applyBorder="1" applyAlignment="1">
      <alignment horizontal="left" vertical="center" wrapText="1"/>
    </xf>
    <xf numFmtId="0" fontId="90" fillId="0" borderId="34" xfId="6589" applyFont="1" applyFill="1" applyBorder="1" applyAlignment="1">
      <alignment horizontal="center" vertical="center"/>
    </xf>
    <xf numFmtId="0" fontId="90" fillId="0" borderId="101" xfId="6589" applyFont="1" applyFill="1" applyBorder="1" applyAlignment="1">
      <alignment horizontal="center" vertical="top" wrapText="1"/>
    </xf>
    <xf numFmtId="14" fontId="90" fillId="0" borderId="15" xfId="6591" applyNumberFormat="1" applyFont="1" applyFill="1" applyBorder="1" applyAlignment="1">
      <alignment horizontal="center" vertical="center"/>
    </xf>
    <xf numFmtId="14" fontId="90" fillId="0" borderId="14" xfId="6589" applyNumberFormat="1" applyFont="1" applyFill="1" applyBorder="1" applyAlignment="1">
      <alignment horizontal="center" vertical="center"/>
    </xf>
    <xf numFmtId="14" fontId="90" fillId="0" borderId="15" xfId="6589" applyNumberFormat="1" applyFont="1" applyFill="1" applyBorder="1" applyAlignment="1">
      <alignment horizontal="left" vertical="center" wrapText="1"/>
    </xf>
    <xf numFmtId="0" fontId="90" fillId="0" borderId="32" xfId="6589" applyFont="1" applyFill="1" applyBorder="1" applyAlignment="1">
      <alignment horizontal="center" vertical="center"/>
    </xf>
    <xf numFmtId="0" fontId="90" fillId="0" borderId="41" xfId="6589" applyFont="1" applyFill="1" applyBorder="1" applyAlignment="1">
      <alignment horizontal="center" vertical="top" wrapText="1"/>
    </xf>
    <xf numFmtId="0" fontId="90" fillId="0" borderId="20" xfId="6589" applyFont="1" applyFill="1" applyBorder="1" applyAlignment="1">
      <alignment horizontal="left" vertical="top" wrapText="1"/>
    </xf>
    <xf numFmtId="0" fontId="90" fillId="0" borderId="23" xfId="6589" applyFont="1" applyFill="1" applyBorder="1" applyAlignment="1">
      <alignment horizontal="center" vertical="top" wrapText="1"/>
    </xf>
    <xf numFmtId="0" fontId="90" fillId="0" borderId="111" xfId="6589" applyFont="1" applyFill="1" applyBorder="1" applyAlignment="1">
      <alignment horizontal="center" vertical="top" wrapText="1"/>
    </xf>
    <xf numFmtId="0" fontId="90" fillId="0" borderId="60" xfId="6589" applyFont="1" applyFill="1" applyBorder="1" applyAlignment="1">
      <alignment horizontal="left" vertical="center" wrapText="1"/>
    </xf>
    <xf numFmtId="0" fontId="90" fillId="0" borderId="23" xfId="6589" applyFont="1" applyFill="1" applyBorder="1" applyAlignment="1">
      <alignment horizontal="left" vertical="center" wrapText="1"/>
    </xf>
    <xf numFmtId="14" fontId="90" fillId="0" borderId="106" xfId="6589" applyNumberFormat="1" applyFont="1" applyFill="1" applyBorder="1" applyAlignment="1">
      <alignment horizontal="center" vertical="center"/>
    </xf>
    <xf numFmtId="14" fontId="90" fillId="0" borderId="107" xfId="6589" applyNumberFormat="1" applyFont="1" applyFill="1" applyBorder="1" applyAlignment="1">
      <alignment horizontal="left" vertical="center" wrapText="1"/>
    </xf>
    <xf numFmtId="0" fontId="90" fillId="0" borderId="108" xfId="6589" applyFont="1" applyFill="1" applyBorder="1" applyAlignment="1">
      <alignment horizontal="center" vertical="center"/>
    </xf>
    <xf numFmtId="0" fontId="90" fillId="0" borderId="110" xfId="6589" applyFont="1" applyFill="1" applyBorder="1" applyAlignment="1">
      <alignment horizontal="center" vertical="top" wrapText="1"/>
    </xf>
    <xf numFmtId="0" fontId="90" fillId="0" borderId="41" xfId="6589" applyFont="1" applyFill="1" applyBorder="1" applyAlignment="1">
      <alignment horizontal="left" vertical="center" wrapText="1"/>
    </xf>
    <xf numFmtId="0" fontId="90" fillId="0" borderId="18" xfId="6589" applyFont="1" applyFill="1" applyBorder="1" applyAlignment="1">
      <alignment horizontal="left" vertical="center" wrapText="1"/>
    </xf>
    <xf numFmtId="0" fontId="90" fillId="0" borderId="26" xfId="6589" applyFont="1" applyFill="1" applyBorder="1" applyAlignment="1">
      <alignment horizontal="center" vertical="top" wrapText="1"/>
    </xf>
    <xf numFmtId="0" fontId="90" fillId="0" borderId="18" xfId="6589" applyFont="1" applyFill="1" applyBorder="1" applyAlignment="1">
      <alignment horizontal="center" vertical="top" wrapText="1"/>
    </xf>
    <xf numFmtId="0" fontId="90" fillId="0" borderId="0" xfId="6589" applyFont="1" applyFill="1" applyBorder="1" applyAlignment="1">
      <alignment horizontal="left" vertical="center" wrapText="1"/>
    </xf>
    <xf numFmtId="0" fontId="90" fillId="0" borderId="74" xfId="6589" applyFont="1" applyFill="1" applyBorder="1" applyAlignment="1">
      <alignment horizontal="center" vertical="top" wrapText="1"/>
    </xf>
    <xf numFmtId="0" fontId="90" fillId="0" borderId="51" xfId="6589" applyFont="1" applyFill="1" applyBorder="1" applyAlignment="1">
      <alignment horizontal="left" vertical="center" wrapText="1"/>
    </xf>
    <xf numFmtId="0" fontId="90" fillId="0" borderId="35" xfId="6589" applyFont="1" applyFill="1" applyBorder="1" applyAlignment="1">
      <alignment horizontal="center" vertical="top" wrapText="1"/>
    </xf>
    <xf numFmtId="14" fontId="90" fillId="0" borderId="25" xfId="6591" applyNumberFormat="1" applyFont="1" applyFill="1" applyBorder="1" applyAlignment="1">
      <alignment horizontal="center" vertical="center"/>
    </xf>
    <xf numFmtId="0" fontId="90" fillId="0" borderId="30" xfId="6589" applyFont="1" applyFill="1" applyBorder="1" applyAlignment="1">
      <alignment horizontal="center" vertical="top" wrapText="1"/>
    </xf>
    <xf numFmtId="0" fontId="90" fillId="0" borderId="57" xfId="6589" applyFont="1" applyFill="1" applyBorder="1" applyAlignment="1">
      <alignment horizontal="left" vertical="center" wrapText="1"/>
    </xf>
    <xf numFmtId="0" fontId="90" fillId="0" borderId="56" xfId="6589" applyFont="1" applyFill="1" applyBorder="1" applyAlignment="1">
      <alignment horizontal="center" vertical="top" wrapText="1"/>
    </xf>
    <xf numFmtId="14" fontId="90" fillId="0" borderId="60" xfId="6589" applyNumberFormat="1" applyFont="1" applyFill="1" applyBorder="1" applyAlignment="1">
      <alignment horizontal="center" vertical="center"/>
    </xf>
    <xf numFmtId="0" fontId="90" fillId="0" borderId="33" xfId="6589" applyNumberFormat="1" applyFont="1" applyFill="1" applyBorder="1" applyAlignment="1">
      <alignment horizontal="left" vertical="center" wrapText="1"/>
    </xf>
    <xf numFmtId="14" fontId="90" fillId="0" borderId="15" xfId="6589" applyNumberFormat="1" applyFont="1" applyFill="1" applyBorder="1" applyAlignment="1">
      <alignment horizontal="center" vertical="center" wrapText="1"/>
    </xf>
    <xf numFmtId="0" fontId="90" fillId="0" borderId="26" xfId="6589" applyFont="1" applyFill="1" applyBorder="1" applyAlignment="1">
      <alignment horizontal="center" vertical="center"/>
    </xf>
    <xf numFmtId="14" fontId="90" fillId="0" borderId="41" xfId="6589" applyNumberFormat="1" applyFont="1" applyFill="1" applyBorder="1" applyAlignment="1">
      <alignment horizontal="center" vertical="center"/>
    </xf>
    <xf numFmtId="0" fontId="90" fillId="0" borderId="32" xfId="6589" applyNumberFormat="1" applyFont="1" applyFill="1" applyBorder="1" applyAlignment="1">
      <alignment horizontal="left" vertical="center" wrapText="1"/>
    </xf>
    <xf numFmtId="14" fontId="90" fillId="0" borderId="51" xfId="6589" applyNumberFormat="1" applyFont="1" applyFill="1" applyBorder="1" applyAlignment="1">
      <alignment horizontal="center" vertical="center"/>
    </xf>
    <xf numFmtId="0" fontId="90" fillId="0" borderId="39" xfId="6589" applyNumberFormat="1" applyFont="1" applyFill="1" applyBorder="1" applyAlignment="1">
      <alignment horizontal="left" vertical="center" wrapText="1"/>
    </xf>
    <xf numFmtId="14" fontId="90" fillId="0" borderId="25" xfId="6589" applyNumberFormat="1" applyFont="1" applyFill="1" applyBorder="1" applyAlignment="1">
      <alignment horizontal="center" vertical="center" wrapText="1"/>
    </xf>
    <xf numFmtId="0" fontId="90" fillId="0" borderId="30" xfId="6589" applyFont="1" applyFill="1" applyBorder="1" applyAlignment="1">
      <alignment horizontal="center" vertical="center"/>
    </xf>
    <xf numFmtId="0" fontId="69" fillId="0" borderId="28" xfId="6589" applyFont="1" applyFill="1" applyBorder="1" applyAlignment="1">
      <alignment horizontal="center" vertical="center" wrapText="1"/>
    </xf>
    <xf numFmtId="0" fontId="90" fillId="0" borderId="56" xfId="6589" applyFont="1" applyFill="1" applyBorder="1" applyAlignment="1">
      <alignment horizontal="center" vertical="center" wrapText="1"/>
    </xf>
    <xf numFmtId="14" fontId="90" fillId="0" borderId="12" xfId="6591" applyNumberFormat="1" applyFont="1" applyFill="1" applyBorder="1" applyAlignment="1">
      <alignment horizontal="center" vertical="center"/>
    </xf>
    <xf numFmtId="14" fontId="90" fillId="0" borderId="12" xfId="6589" applyNumberFormat="1" applyFont="1" applyFill="1" applyBorder="1" applyAlignment="1">
      <alignment horizontal="left" vertical="center" wrapText="1"/>
    </xf>
    <xf numFmtId="0" fontId="90" fillId="0" borderId="59" xfId="6589" applyFont="1" applyFill="1" applyBorder="1" applyAlignment="1">
      <alignment horizontal="center" vertical="top" wrapText="1"/>
    </xf>
    <xf numFmtId="0" fontId="90" fillId="0" borderId="58" xfId="6589" applyFont="1" applyFill="1" applyBorder="1" applyAlignment="1">
      <alignment horizontal="left" vertical="center" wrapText="1"/>
    </xf>
    <xf numFmtId="0" fontId="90" fillId="0" borderId="47" xfId="6589" applyFont="1" applyFill="1" applyBorder="1" applyAlignment="1">
      <alignment horizontal="center" vertical="top" wrapText="1"/>
    </xf>
    <xf numFmtId="14" fontId="90" fillId="0" borderId="15" xfId="6591" applyNumberFormat="1" applyFont="1" applyFill="1" applyBorder="1" applyAlignment="1">
      <alignment horizontal="center"/>
    </xf>
    <xf numFmtId="0" fontId="90" fillId="0" borderId="26" xfId="6589" applyFont="1" applyFill="1" applyBorder="1" applyAlignment="1">
      <alignment horizontal="center" vertical="center" wrapText="1"/>
    </xf>
    <xf numFmtId="0" fontId="90" fillId="0" borderId="30" xfId="6589" applyFont="1" applyFill="1" applyBorder="1" applyAlignment="1">
      <alignment horizontal="center" vertical="center" wrapText="1"/>
    </xf>
    <xf numFmtId="0" fontId="90" fillId="0" borderId="28" xfId="6589" applyFont="1" applyFill="1" applyBorder="1" applyAlignment="1">
      <alignment horizontal="center" vertical="center" wrapText="1"/>
    </xf>
    <xf numFmtId="14" fontId="90" fillId="0" borderId="15" xfId="6589" applyNumberFormat="1" applyFont="1" applyFill="1" applyBorder="1" applyAlignment="1">
      <alignment horizontal="left" vertical="top" wrapText="1"/>
    </xf>
    <xf numFmtId="14" fontId="90" fillId="0" borderId="43" xfId="6591" applyNumberFormat="1" applyFont="1" applyFill="1" applyBorder="1" applyAlignment="1">
      <alignment horizontal="center" vertical="center"/>
    </xf>
    <xf numFmtId="14" fontId="90" fillId="0" borderId="48" xfId="6589" applyNumberFormat="1" applyFont="1" applyFill="1" applyBorder="1" applyAlignment="1">
      <alignment horizontal="center" vertical="center"/>
    </xf>
    <xf numFmtId="14" fontId="90" fillId="0" borderId="43" xfId="6589" applyNumberFormat="1" applyFont="1" applyFill="1" applyBorder="1" applyAlignment="1">
      <alignment horizontal="left" vertical="top" wrapText="1"/>
    </xf>
    <xf numFmtId="0" fontId="90" fillId="0" borderId="61" xfId="6589" applyFont="1" applyFill="1" applyBorder="1" applyAlignment="1">
      <alignment horizontal="center" vertical="center"/>
    </xf>
    <xf numFmtId="0" fontId="90" fillId="0" borderId="70" xfId="6589" applyFont="1" applyFill="1" applyBorder="1" applyAlignment="1">
      <alignment horizontal="center" vertical="center"/>
    </xf>
    <xf numFmtId="0" fontId="90" fillId="0" borderId="73" xfId="6589" applyFont="1" applyFill="1" applyBorder="1" applyAlignment="1">
      <alignment horizontal="center" vertical="center" wrapText="1"/>
    </xf>
    <xf numFmtId="0" fontId="90" fillId="0" borderId="72" xfId="6589" applyFont="1" applyFill="1" applyBorder="1" applyAlignment="1">
      <alignment horizontal="center" vertical="center" wrapText="1"/>
    </xf>
    <xf numFmtId="0" fontId="90" fillId="0" borderId="20" xfId="6589" applyFont="1" applyFill="1" applyBorder="1" applyAlignment="1">
      <alignment horizontal="left" vertical="center" wrapText="1"/>
    </xf>
    <xf numFmtId="14" fontId="90" fillId="0" borderId="28" xfId="6589" applyNumberFormat="1" applyFont="1" applyFill="1" applyBorder="1" applyAlignment="1">
      <alignment horizontal="left" vertical="center" wrapText="1"/>
    </xf>
    <xf numFmtId="14" fontId="90" fillId="0" borderId="0" xfId="6591" applyNumberFormat="1" applyFont="1" applyFill="1" applyBorder="1" applyAlignment="1">
      <alignment horizontal="center" vertical="center"/>
    </xf>
    <xf numFmtId="14" fontId="90" fillId="0" borderId="0" xfId="6589" applyNumberFormat="1" applyFont="1" applyFill="1" applyBorder="1" applyAlignment="1">
      <alignment horizontal="center" vertical="center"/>
    </xf>
    <xf numFmtId="14" fontId="90" fillId="0" borderId="63" xfId="6589" applyNumberFormat="1" applyFont="1" applyFill="1" applyBorder="1" applyAlignment="1">
      <alignment horizontal="left" vertical="center" wrapText="1"/>
    </xf>
    <xf numFmtId="0" fontId="90" fillId="0" borderId="63" xfId="6589" applyFont="1" applyFill="1" applyBorder="1" applyAlignment="1">
      <alignment horizontal="center" vertical="center"/>
    </xf>
    <xf numFmtId="0" fontId="90" fillId="0" borderId="63" xfId="6589" applyFont="1" applyFill="1" applyBorder="1" applyAlignment="1">
      <alignment horizontal="center" vertical="center" wrapText="1"/>
    </xf>
    <xf numFmtId="0" fontId="88" fillId="0" borderId="0" xfId="6589" applyFont="1" applyFill="1" applyAlignment="1">
      <alignment horizontal="centerContinuous"/>
    </xf>
    <xf numFmtId="0" fontId="88" fillId="0" borderId="0" xfId="6589" applyFont="1" applyFill="1" applyAlignment="1">
      <alignment horizontal="center" wrapText="1"/>
    </xf>
    <xf numFmtId="14" fontId="90" fillId="0" borderId="47" xfId="6589" applyNumberFormat="1" applyFont="1" applyFill="1" applyBorder="1" applyAlignment="1">
      <alignment horizontal="center" wrapText="1"/>
    </xf>
    <xf numFmtId="0" fontId="90" fillId="0" borderId="12" xfId="6589" applyFont="1" applyFill="1" applyBorder="1" applyAlignment="1">
      <alignment horizontal="center" wrapText="1"/>
    </xf>
    <xf numFmtId="42" fontId="90" fillId="0" borderId="13" xfId="6590" applyNumberFormat="1" applyFont="1" applyFill="1" applyBorder="1" applyAlignment="1" applyProtection="1">
      <alignment horizontal="center" wrapText="1"/>
      <protection locked="0"/>
    </xf>
    <xf numFmtId="14" fontId="90" fillId="0" borderId="18" xfId="6589" applyNumberFormat="1" applyFont="1" applyFill="1" applyBorder="1" applyAlignment="1">
      <alignment horizontal="center" wrapText="1"/>
    </xf>
    <xf numFmtId="0" fontId="90" fillId="0" borderId="15" xfId="6589" applyFont="1" applyFill="1" applyBorder="1" applyAlignment="1">
      <alignment horizontal="center" wrapText="1"/>
    </xf>
    <xf numFmtId="42" fontId="90" fillId="0" borderId="16" xfId="6590" applyNumberFormat="1" applyFont="1" applyFill="1" applyBorder="1" applyAlignment="1" applyProtection="1">
      <alignment horizontal="center" wrapText="1"/>
      <protection locked="0"/>
    </xf>
    <xf numFmtId="14" fontId="90" fillId="0" borderId="14" xfId="6589" applyNumberFormat="1" applyFont="1" applyFill="1" applyBorder="1" applyAlignment="1">
      <alignment horizontal="center" vertical="center" wrapText="1"/>
    </xf>
    <xf numFmtId="14" fontId="90" fillId="0" borderId="48" xfId="6589" applyNumberFormat="1" applyFont="1" applyFill="1" applyBorder="1" applyAlignment="1">
      <alignment vertical="center" wrapText="1"/>
    </xf>
    <xf numFmtId="1" fontId="91" fillId="0" borderId="43" xfId="6589" applyNumberFormat="1" applyFont="1" applyFill="1" applyBorder="1" applyAlignment="1">
      <alignment horizontal="center" vertical="center" wrapText="1"/>
    </xf>
    <xf numFmtId="14" fontId="90" fillId="0" borderId="56" xfId="6589" applyNumberFormat="1" applyFont="1" applyFill="1" applyBorder="1" applyAlignment="1">
      <alignment horizontal="center" wrapText="1"/>
    </xf>
    <xf numFmtId="0" fontId="90" fillId="0" borderId="25" xfId="6589" applyFont="1" applyFill="1" applyBorder="1" applyAlignment="1">
      <alignment horizontal="center" wrapText="1"/>
    </xf>
    <xf numFmtId="42" fontId="90" fillId="0" borderId="55" xfId="6590" applyNumberFormat="1" applyFont="1" applyFill="1" applyBorder="1" applyAlignment="1" applyProtection="1">
      <alignment horizontal="center" wrapText="1"/>
      <protection locked="0"/>
    </xf>
    <xf numFmtId="14" fontId="90" fillId="0" borderId="0" xfId="6591" applyNumberFormat="1" applyFont="1" applyFill="1" applyBorder="1"/>
    <xf numFmtId="6" fontId="90" fillId="0" borderId="0" xfId="6591" applyNumberFormat="1" applyFont="1" applyFill="1" applyBorder="1"/>
    <xf numFmtId="42" fontId="90" fillId="0" borderId="0" xfId="6589" applyNumberFormat="1" applyFont="1" applyFill="1" applyBorder="1"/>
    <xf numFmtId="0" fontId="88" fillId="0" borderId="0" xfId="6589" applyFont="1" applyFill="1" applyBorder="1" applyAlignment="1">
      <alignment horizontal="center" wrapText="1"/>
    </xf>
    <xf numFmtId="0" fontId="88" fillId="0" borderId="0" xfId="6590" applyFont="1" applyFill="1" applyBorder="1" applyAlignment="1" applyProtection="1">
      <alignment horizontal="center" wrapText="1"/>
      <protection locked="0"/>
    </xf>
    <xf numFmtId="14" fontId="88" fillId="0" borderId="0" xfId="6592" applyNumberFormat="1" applyFont="1" applyFill="1" applyBorder="1" applyAlignment="1"/>
    <xf numFmtId="0" fontId="88" fillId="0" borderId="0" xfId="6592" applyNumberFormat="1" applyFont="1" applyFill="1" applyBorder="1" applyAlignment="1"/>
    <xf numFmtId="0" fontId="88" fillId="0" borderId="12" xfId="6592" applyFont="1" applyFill="1" applyBorder="1" applyAlignment="1" applyProtection="1">
      <alignment horizontal="center" wrapText="1"/>
      <protection locked="0"/>
    </xf>
    <xf numFmtId="0" fontId="88" fillId="0" borderId="13" xfId="6592" applyFont="1" applyFill="1" applyBorder="1" applyAlignment="1" applyProtection="1">
      <alignment horizontal="center" wrapText="1"/>
      <protection locked="0"/>
    </xf>
    <xf numFmtId="14" fontId="90" fillId="0" borderId="37" xfId="6592" applyNumberFormat="1" applyFont="1" applyFill="1" applyBorder="1" applyAlignment="1">
      <alignment horizontal="center" vertical="center" wrapText="1"/>
    </xf>
    <xf numFmtId="0" fontId="120" fillId="0" borderId="15" xfId="6592" applyNumberFormat="1" applyFont="1" applyFill="1" applyBorder="1" applyAlignment="1">
      <alignment horizontal="center" vertical="top" wrapText="1"/>
    </xf>
    <xf numFmtId="168" fontId="90" fillId="0" borderId="10" xfId="6592" applyNumberFormat="1" applyFont="1" applyFill="1" applyBorder="1" applyAlignment="1">
      <alignment horizontal="center" vertical="center" wrapText="1"/>
    </xf>
    <xf numFmtId="42" fontId="90" fillId="0" borderId="36" xfId="6592" applyNumberFormat="1" applyFont="1" applyFill="1" applyBorder="1" applyAlignment="1">
      <alignment horizontal="center" vertical="center" wrapText="1"/>
    </xf>
    <xf numFmtId="14" fontId="90" fillId="0" borderId="14" xfId="6592" applyNumberFormat="1" applyFont="1" applyFill="1" applyBorder="1" applyAlignment="1">
      <alignment horizontal="center" vertical="center" wrapText="1"/>
    </xf>
    <xf numFmtId="168" fontId="90" fillId="0" borderId="15" xfId="6592" applyNumberFormat="1" applyFont="1" applyFill="1" applyBorder="1" applyAlignment="1">
      <alignment horizontal="center" vertical="center" wrapText="1"/>
    </xf>
    <xf numFmtId="165" fontId="90" fillId="0" borderId="16" xfId="6592" applyNumberFormat="1" applyFont="1" applyFill="1" applyBorder="1" applyAlignment="1">
      <alignment horizontal="center" vertical="center" wrapText="1"/>
    </xf>
    <xf numFmtId="14" fontId="88" fillId="0" borderId="0" xfId="6592" applyNumberFormat="1" applyFont="1" applyFill="1" applyBorder="1" applyAlignment="1">
      <alignment horizontal="center" vertical="center" wrapText="1"/>
    </xf>
    <xf numFmtId="164" fontId="90" fillId="0" borderId="0" xfId="6592" applyNumberFormat="1" applyFont="1" applyFill="1" applyBorder="1" applyAlignment="1">
      <alignment horizontal="center" vertical="center" wrapText="1"/>
    </xf>
    <xf numFmtId="14" fontId="90" fillId="0" borderId="0" xfId="6592" applyNumberFormat="1" applyFont="1" applyFill="1" applyBorder="1" applyAlignment="1">
      <alignment horizontal="center" vertical="center" wrapText="1"/>
    </xf>
    <xf numFmtId="14" fontId="88" fillId="0" borderId="0" xfId="6594" applyNumberFormat="1" applyFont="1" applyFill="1" applyBorder="1" applyAlignment="1"/>
    <xf numFmtId="0" fontId="88" fillId="0" borderId="0" xfId="6595" applyFont="1" applyFill="1" applyAlignment="1">
      <alignment horizontal="centerContinuous"/>
    </xf>
    <xf numFmtId="0" fontId="88" fillId="0" borderId="0" xfId="6595" applyFont="1" applyFill="1" applyAlignment="1">
      <alignment horizontal="center" wrapText="1"/>
    </xf>
    <xf numFmtId="0" fontId="88" fillId="0" borderId="0" xfId="6595" applyFont="1" applyFill="1" applyAlignment="1">
      <alignment horizontal="center"/>
    </xf>
    <xf numFmtId="0" fontId="88" fillId="0" borderId="44" xfId="6596" applyFont="1" applyFill="1" applyBorder="1" applyAlignment="1" applyProtection="1">
      <alignment horizontal="center" wrapText="1"/>
      <protection locked="0"/>
    </xf>
    <xf numFmtId="41" fontId="88" fillId="0" borderId="90" xfId="6596" applyNumberFormat="1" applyFont="1" applyFill="1" applyBorder="1" applyAlignment="1" applyProtection="1">
      <alignment horizontal="center" wrapText="1"/>
      <protection locked="0"/>
    </xf>
    <xf numFmtId="0" fontId="88" fillId="0" borderId="95" xfId="6596" applyFont="1" applyFill="1" applyBorder="1" applyAlignment="1" applyProtection="1">
      <alignment horizontal="center" wrapText="1"/>
      <protection locked="0"/>
    </xf>
    <xf numFmtId="0" fontId="88" fillId="0" borderId="45" xfId="6596" applyFont="1" applyFill="1" applyBorder="1" applyAlignment="1" applyProtection="1">
      <alignment horizontal="center" wrapText="1"/>
      <protection locked="0"/>
    </xf>
    <xf numFmtId="42" fontId="88" fillId="0" borderId="65" xfId="6596" applyNumberFormat="1" applyFont="1" applyFill="1" applyBorder="1" applyAlignment="1" applyProtection="1">
      <alignment horizontal="center" wrapText="1"/>
      <protection locked="0"/>
    </xf>
    <xf numFmtId="42" fontId="69" fillId="0" borderId="41" xfId="0" applyNumberFormat="1" applyFont="1" applyFill="1" applyBorder="1" applyAlignment="1"/>
    <xf numFmtId="165" fontId="114" fillId="0" borderId="32" xfId="0" applyNumberFormat="1" applyFont="1" applyFill="1" applyBorder="1"/>
    <xf numFmtId="165" fontId="114" fillId="0" borderId="41" xfId="0" applyNumberFormat="1" applyFont="1" applyFill="1" applyBorder="1"/>
    <xf numFmtId="165" fontId="114" fillId="0" borderId="16" xfId="0" applyNumberFormat="1" applyFont="1" applyFill="1" applyBorder="1"/>
    <xf numFmtId="165" fontId="114" fillId="0" borderId="0" xfId="0" applyNumberFormat="1" applyFont="1" applyFill="1"/>
    <xf numFmtId="0" fontId="69" fillId="0" borderId="10" xfId="0" applyFont="1" applyFill="1" applyBorder="1" applyAlignment="1">
      <alignment horizontal="left" vertical="center"/>
    </xf>
    <xf numFmtId="0" fontId="69" fillId="0" borderId="40" xfId="0" applyFont="1" applyFill="1" applyBorder="1" applyAlignment="1">
      <alignment horizontal="left" vertical="center"/>
    </xf>
    <xf numFmtId="0" fontId="69" fillId="0" borderId="54" xfId="0" applyFont="1" applyFill="1" applyBorder="1" applyAlignment="1">
      <alignment horizontal="left" vertical="center"/>
    </xf>
    <xf numFmtId="0" fontId="114" fillId="0" borderId="10" xfId="0" applyFont="1" applyFill="1" applyBorder="1" applyAlignment="1">
      <alignment vertical="center"/>
    </xf>
    <xf numFmtId="0" fontId="114" fillId="0" borderId="40" xfId="0" applyFont="1" applyFill="1" applyBorder="1" applyAlignment="1">
      <alignment vertical="center"/>
    </xf>
    <xf numFmtId="0" fontId="69" fillId="0" borderId="10" xfId="0" applyFont="1" applyFill="1" applyBorder="1" applyAlignment="1">
      <alignment vertical="center"/>
    </xf>
    <xf numFmtId="0" fontId="69" fillId="0" borderId="40" xfId="0" applyFont="1" applyFill="1" applyBorder="1" applyAlignment="1">
      <alignment vertical="center"/>
    </xf>
    <xf numFmtId="0" fontId="69" fillId="0" borderId="54" xfId="0" applyFont="1" applyFill="1" applyBorder="1" applyAlignment="1">
      <alignment vertical="center"/>
    </xf>
    <xf numFmtId="164" fontId="0" fillId="0" borderId="0" xfId="0" applyNumberFormat="1" applyFill="1"/>
    <xf numFmtId="42" fontId="0" fillId="0" borderId="0" xfId="0" applyNumberFormat="1" applyFill="1"/>
    <xf numFmtId="41" fontId="0" fillId="0" borderId="0" xfId="0" applyNumberFormat="1" applyFill="1"/>
    <xf numFmtId="172" fontId="0" fillId="0" borderId="0" xfId="4008" applyNumberFormat="1" applyFont="1" applyFill="1"/>
    <xf numFmtId="173" fontId="0" fillId="0" borderId="0" xfId="3997" applyNumberFormat="1" applyFont="1" applyFill="1"/>
    <xf numFmtId="166" fontId="69" fillId="0" borderId="15" xfId="2858" applyNumberFormat="1" applyFont="1" applyFill="1" applyBorder="1" applyAlignment="1">
      <alignment vertical="center"/>
    </xf>
    <xf numFmtId="0" fontId="110" fillId="0" borderId="0" xfId="4030" applyFont="1" applyFill="1" applyAlignment="1">
      <alignment horizontal="left"/>
    </xf>
    <xf numFmtId="171" fontId="110" fillId="0" borderId="0" xfId="4030" applyNumberFormat="1" applyFont="1" applyFill="1"/>
    <xf numFmtId="37" fontId="110" fillId="0" borderId="0" xfId="3998" applyNumberFormat="1" applyFont="1" applyFill="1"/>
    <xf numFmtId="165" fontId="66" fillId="0" borderId="86" xfId="2858" applyNumberFormat="1" applyFont="1" applyFill="1" applyBorder="1" applyAlignment="1">
      <alignment horizontal="center"/>
    </xf>
    <xf numFmtId="0" fontId="65" fillId="0" borderId="0" xfId="4032" applyFont="1" applyFill="1" applyBorder="1" applyAlignment="1" applyProtection="1">
      <alignment vertical="center" wrapText="1"/>
    </xf>
    <xf numFmtId="0" fontId="65" fillId="0" borderId="0" xfId="4032" applyFont="1" applyFill="1" applyAlignment="1">
      <alignment horizontal="right" vertical="top"/>
    </xf>
    <xf numFmtId="0" fontId="69" fillId="0" borderId="0" xfId="2858" applyFont="1" applyFill="1" applyBorder="1" applyAlignment="1">
      <alignment wrapText="1"/>
    </xf>
    <xf numFmtId="3" fontId="90" fillId="0" borderId="15" xfId="2659" applyNumberFormat="1" applyFont="1" applyFill="1" applyBorder="1" applyAlignment="1">
      <alignment horizontal="center" vertical="center" wrapText="1"/>
    </xf>
    <xf numFmtId="0" fontId="65" fillId="0" borderId="0" xfId="4032" applyFont="1" applyFill="1" applyAlignment="1">
      <alignment horizontal="left" vertical="top" wrapText="1"/>
    </xf>
    <xf numFmtId="0" fontId="69" fillId="0" borderId="0" xfId="2858" applyFont="1" applyFill="1" applyBorder="1" applyAlignment="1">
      <alignment wrapText="1"/>
    </xf>
    <xf numFmtId="0" fontId="69" fillId="0" borderId="0" xfId="2858" applyNumberFormat="1" applyFont="1" applyFill="1" applyBorder="1" applyAlignment="1">
      <alignment wrapText="1"/>
    </xf>
    <xf numFmtId="14" fontId="90" fillId="0" borderId="19" xfId="6592" applyNumberFormat="1" applyFont="1" applyFill="1" applyBorder="1" applyAlignment="1">
      <alignment horizontal="center" vertical="center" wrapText="1"/>
    </xf>
    <xf numFmtId="0" fontId="120" fillId="0" borderId="54" xfId="6592" applyNumberFormat="1" applyFont="1" applyFill="1" applyBorder="1" applyAlignment="1">
      <alignment horizontal="center" vertical="top" wrapText="1"/>
    </xf>
    <xf numFmtId="168" fontId="90" fillId="0" borderId="54" xfId="6592" applyNumberFormat="1" applyFont="1" applyFill="1" applyBorder="1" applyAlignment="1">
      <alignment horizontal="center" vertical="center" wrapText="1"/>
    </xf>
    <xf numFmtId="165" fontId="90" fillId="0" borderId="21" xfId="6592" applyNumberFormat="1" applyFont="1" applyFill="1" applyBorder="1" applyAlignment="1">
      <alignment horizontal="center" vertical="center" wrapText="1"/>
    </xf>
    <xf numFmtId="164" fontId="88" fillId="0" borderId="86" xfId="6592" applyNumberFormat="1" applyFont="1" applyFill="1" applyBorder="1" applyAlignment="1">
      <alignment vertical="center" wrapText="1"/>
    </xf>
    <xf numFmtId="0" fontId="69" fillId="0" borderId="43" xfId="0" applyFont="1" applyFill="1" applyBorder="1" applyAlignment="1">
      <alignment vertical="center"/>
    </xf>
    <xf numFmtId="0" fontId="69" fillId="0" borderId="43" xfId="2858" applyFont="1" applyFill="1" applyBorder="1" applyAlignment="1">
      <alignment vertical="center"/>
    </xf>
    <xf numFmtId="42" fontId="69" fillId="0" borderId="49" xfId="2858" applyNumberFormat="1" applyFont="1" applyFill="1" applyBorder="1" applyAlignment="1">
      <alignment vertical="center"/>
    </xf>
    <xf numFmtId="14" fontId="69" fillId="0" borderId="72" xfId="2858" applyNumberFormat="1" applyFont="1" applyFill="1" applyBorder="1" applyAlignment="1">
      <alignment vertical="center"/>
    </xf>
    <xf numFmtId="42" fontId="69" fillId="0" borderId="72" xfId="2858" applyNumberFormat="1" applyFont="1" applyFill="1" applyBorder="1" applyAlignment="1">
      <alignment vertical="center"/>
    </xf>
    <xf numFmtId="14" fontId="69" fillId="0" borderId="48" xfId="2858" applyNumberFormat="1" applyFont="1" applyFill="1" applyBorder="1" applyAlignment="1">
      <alignment horizontal="center"/>
    </xf>
    <xf numFmtId="0" fontId="69" fillId="0" borderId="25" xfId="2858" applyFont="1" applyFill="1" applyBorder="1" applyAlignment="1"/>
    <xf numFmtId="165" fontId="69" fillId="0" borderId="49" xfId="2660" applyNumberFormat="1" applyFont="1" applyFill="1" applyBorder="1"/>
    <xf numFmtId="0" fontId="69" fillId="0" borderId="10" xfId="2858" applyFont="1" applyFill="1" applyBorder="1"/>
    <xf numFmtId="0" fontId="69" fillId="0" borderId="54" xfId="2858" applyFont="1" applyFill="1" applyBorder="1"/>
    <xf numFmtId="166" fontId="69" fillId="0" borderId="10" xfId="2858" applyNumberFormat="1" applyFont="1" applyFill="1" applyBorder="1" applyAlignment="1">
      <alignment vertical="center"/>
    </xf>
    <xf numFmtId="14" fontId="69" fillId="0" borderId="73" xfId="2858" quotePrefix="1" applyNumberFormat="1" applyFont="1" applyFill="1" applyBorder="1" applyAlignment="1">
      <alignment horizontal="center" vertical="center" wrapText="1"/>
    </xf>
    <xf numFmtId="0" fontId="69" fillId="0" borderId="61" xfId="2858" applyNumberFormat="1" applyFont="1" applyFill="1" applyBorder="1" applyAlignment="1">
      <alignment horizontal="left" vertical="center" wrapText="1"/>
    </xf>
    <xf numFmtId="0" fontId="69" fillId="0" borderId="115" xfId="2858" applyFont="1" applyFill="1" applyBorder="1" applyAlignment="1">
      <alignment horizontal="left" vertical="top" wrapText="1"/>
    </xf>
    <xf numFmtId="0" fontId="69" fillId="0" borderId="33" xfId="2858" applyFont="1" applyFill="1" applyBorder="1" applyAlignment="1">
      <alignment horizontal="left" vertical="center" wrapText="1"/>
    </xf>
    <xf numFmtId="165" fontId="90" fillId="0" borderId="21" xfId="3997" quotePrefix="1" applyNumberFormat="1" applyFont="1" applyFill="1" applyBorder="1" applyAlignment="1">
      <alignment horizontal="center" vertical="center"/>
    </xf>
    <xf numFmtId="14" fontId="69" fillId="0" borderId="23" xfId="2858" quotePrefix="1" applyNumberFormat="1" applyFont="1" applyFill="1" applyBorder="1" applyAlignment="1">
      <alignment horizontal="center" vertical="center" wrapText="1"/>
    </xf>
    <xf numFmtId="0" fontId="69" fillId="0" borderId="54" xfId="2858" quotePrefix="1" applyNumberFormat="1" applyFont="1" applyFill="1" applyBorder="1" applyAlignment="1">
      <alignment horizontal="left" vertical="center" wrapText="1"/>
    </xf>
    <xf numFmtId="14" fontId="69" fillId="0" borderId="112" xfId="2858" applyNumberFormat="1" applyFont="1" applyFill="1" applyBorder="1" applyAlignment="1">
      <alignment horizontal="center" vertical="center"/>
    </xf>
    <xf numFmtId="0" fontId="69" fillId="0" borderId="113" xfId="2858" applyFont="1" applyFill="1" applyBorder="1" applyAlignment="1">
      <alignment horizontal="left" vertical="center" wrapText="1"/>
    </xf>
    <xf numFmtId="42" fontId="69" fillId="0" borderId="113" xfId="2858" applyNumberFormat="1" applyFont="1" applyFill="1" applyBorder="1" applyAlignment="1">
      <alignment vertical="center"/>
    </xf>
    <xf numFmtId="0" fontId="69" fillId="0" borderId="113" xfId="2858" applyFont="1" applyFill="1" applyBorder="1" applyAlignment="1">
      <alignment horizontal="center" vertical="center"/>
    </xf>
    <xf numFmtId="0" fontId="69" fillId="0" borderId="114" xfId="2858" applyFont="1" applyFill="1" applyBorder="1" applyAlignment="1">
      <alignment horizontal="center" vertical="top"/>
    </xf>
    <xf numFmtId="0" fontId="90" fillId="0" borderId="33" xfId="2660" quotePrefix="1" applyNumberFormat="1" applyFont="1" applyFill="1" applyBorder="1" applyAlignment="1">
      <alignment horizontal="left" vertical="center" wrapText="1"/>
    </xf>
    <xf numFmtId="166" fontId="69" fillId="0" borderId="36" xfId="2858" quotePrefix="1" applyNumberFormat="1" applyFont="1" applyFill="1" applyBorder="1" applyAlignment="1">
      <alignment horizontal="center" vertical="center" wrapText="1"/>
    </xf>
    <xf numFmtId="0" fontId="90" fillId="0" borderId="42" xfId="2660" quotePrefix="1" applyNumberFormat="1" applyFont="1" applyFill="1" applyBorder="1" applyAlignment="1">
      <alignment horizontal="left" vertical="center" wrapText="1"/>
    </xf>
    <xf numFmtId="166" fontId="90" fillId="0" borderId="25" xfId="2660" quotePrefix="1" applyNumberFormat="1" applyFont="1" applyFill="1" applyBorder="1" applyAlignment="1">
      <alignment horizontal="left" vertical="center" wrapText="1"/>
    </xf>
    <xf numFmtId="166" fontId="69" fillId="0" borderId="49" xfId="2858" quotePrefix="1" applyNumberFormat="1" applyFont="1" applyFill="1" applyBorder="1" applyAlignment="1">
      <alignment horizontal="center" vertical="center" wrapText="1"/>
    </xf>
    <xf numFmtId="0" fontId="69" fillId="0" borderId="15" xfId="2858" applyNumberFormat="1" applyFont="1" applyFill="1" applyBorder="1" applyAlignment="1">
      <alignment vertical="center"/>
    </xf>
    <xf numFmtId="14" fontId="69" fillId="0" borderId="14" xfId="2858" applyNumberFormat="1" applyFont="1" applyFill="1" applyBorder="1" applyAlignment="1">
      <alignment vertical="center" wrapText="1"/>
    </xf>
    <xf numFmtId="14" fontId="69" fillId="0" borderId="48" xfId="2858" applyNumberFormat="1" applyFont="1" applyFill="1" applyBorder="1" applyAlignment="1">
      <alignment vertical="center"/>
    </xf>
    <xf numFmtId="0" fontId="133" fillId="0" borderId="0" xfId="4032" applyFont="1" applyFill="1"/>
    <xf numFmtId="0" fontId="69" fillId="0" borderId="0" xfId="2858" applyFont="1" applyFill="1" applyAlignment="1"/>
    <xf numFmtId="14" fontId="69" fillId="0" borderId="15" xfId="2858" applyNumberFormat="1" applyFont="1" applyFill="1" applyBorder="1" applyAlignment="1">
      <alignment horizontal="center" vertical="center"/>
    </xf>
    <xf numFmtId="0" fontId="69" fillId="0" borderId="0" xfId="2858" applyFont="1" applyFill="1"/>
    <xf numFmtId="14" fontId="69" fillId="0" borderId="10" xfId="2858" applyNumberFormat="1" applyFont="1" applyFill="1" applyBorder="1" applyAlignment="1">
      <alignment horizontal="center" vertical="center"/>
    </xf>
    <xf numFmtId="14" fontId="69" fillId="0" borderId="10" xfId="2858" applyNumberFormat="1" applyFont="1" applyFill="1" applyBorder="1" applyAlignment="1">
      <alignment horizontal="center" vertical="center" wrapText="1"/>
    </xf>
    <xf numFmtId="0" fontId="69" fillId="0" borderId="0" xfId="2858" applyFont="1" applyFill="1" applyAlignment="1">
      <alignment horizontal="center" wrapText="1"/>
    </xf>
    <xf numFmtId="14" fontId="69" fillId="0" borderId="18" xfId="2858" applyNumberFormat="1" applyFont="1" applyFill="1" applyBorder="1" applyAlignment="1">
      <alignment horizontal="center" vertical="center"/>
    </xf>
    <xf numFmtId="14" fontId="69" fillId="0" borderId="40" xfId="2858" applyNumberFormat="1" applyFont="1" applyFill="1" applyBorder="1" applyAlignment="1">
      <alignment horizontal="center" vertical="center"/>
    </xf>
    <xf numFmtId="0" fontId="91" fillId="0" borderId="15" xfId="6595" applyFont="1" applyFill="1" applyBorder="1" applyAlignment="1">
      <alignment horizontal="center" vertical="center" wrapText="1"/>
    </xf>
    <xf numFmtId="14" fontId="88" fillId="0" borderId="0" xfId="6594" applyNumberFormat="1" applyFont="1" applyFill="1" applyBorder="1" applyAlignment="1">
      <alignment horizontal="center"/>
    </xf>
    <xf numFmtId="0" fontId="69" fillId="0" borderId="0" xfId="2858" applyFont="1" applyFill="1"/>
    <xf numFmtId="14" fontId="69" fillId="0" borderId="10" xfId="2858" applyNumberFormat="1" applyFont="1" applyFill="1" applyBorder="1" applyAlignment="1">
      <alignment horizontal="center" vertical="center"/>
    </xf>
    <xf numFmtId="14" fontId="69" fillId="0" borderId="10" xfId="2858" applyNumberFormat="1" applyFont="1" applyFill="1" applyBorder="1" applyAlignment="1">
      <alignment horizontal="center" vertical="center" wrapText="1"/>
    </xf>
    <xf numFmtId="0" fontId="69" fillId="0" borderId="0" xfId="2858" applyFont="1" applyFill="1"/>
    <xf numFmtId="14" fontId="69" fillId="0" borderId="10" xfId="2858" applyNumberFormat="1" applyFont="1" applyFill="1" applyBorder="1" applyAlignment="1">
      <alignment horizontal="center" vertical="center"/>
    </xf>
    <xf numFmtId="14" fontId="69" fillId="0" borderId="10" xfId="2858" applyNumberFormat="1" applyFont="1" applyFill="1" applyBorder="1" applyAlignment="1">
      <alignment horizontal="center" vertical="center" wrapText="1"/>
    </xf>
    <xf numFmtId="0" fontId="69" fillId="0" borderId="0" xfId="2858" applyFont="1" applyFill="1" applyBorder="1" applyAlignment="1">
      <alignment wrapText="1"/>
    </xf>
    <xf numFmtId="0" fontId="69" fillId="0" borderId="0" xfId="2858" applyFont="1" applyFill="1" applyBorder="1" applyAlignment="1">
      <alignment horizontal="center"/>
    </xf>
    <xf numFmtId="0" fontId="66" fillId="0" borderId="0" xfId="2858" applyFont="1" applyFill="1" applyBorder="1" applyAlignment="1">
      <alignment horizontal="right"/>
    </xf>
    <xf numFmtId="0" fontId="88" fillId="0" borderId="72" xfId="6586" applyFont="1" applyFill="1" applyBorder="1" applyAlignment="1" applyProtection="1">
      <alignment horizontal="center" wrapText="1"/>
      <protection locked="0"/>
    </xf>
    <xf numFmtId="0" fontId="69" fillId="0" borderId="15" xfId="2858" applyFont="1" applyFill="1" applyBorder="1" applyAlignment="1">
      <alignment vertical="center" wrapText="1"/>
    </xf>
    <xf numFmtId="0" fontId="69" fillId="0" borderId="0" xfId="2858" applyFont="1" applyFill="1" applyBorder="1"/>
    <xf numFmtId="0" fontId="69" fillId="0" borderId="16" xfId="2858" applyFont="1" applyFill="1" applyBorder="1" applyAlignment="1">
      <alignment horizontal="center" vertical="center"/>
    </xf>
    <xf numFmtId="0" fontId="69" fillId="0" borderId="118" xfId="2858" applyFont="1" applyFill="1" applyBorder="1" applyAlignment="1">
      <alignment horizontal="left" vertical="center"/>
    </xf>
    <xf numFmtId="0" fontId="69" fillId="0" borderId="119" xfId="2858" applyFont="1" applyFill="1" applyBorder="1" applyAlignment="1">
      <alignment horizontal="center" vertical="center"/>
    </xf>
    <xf numFmtId="0" fontId="69" fillId="0" borderId="120" xfId="2858" applyFont="1" applyFill="1" applyBorder="1" applyAlignment="1">
      <alignment vertical="center" wrapText="1"/>
    </xf>
    <xf numFmtId="42" fontId="69" fillId="0" borderId="121" xfId="2858" applyNumberFormat="1" applyFont="1" applyFill="1" applyBorder="1" applyAlignment="1">
      <alignment horizontal="center" vertical="center"/>
    </xf>
    <xf numFmtId="0" fontId="69" fillId="0" borderId="0" xfId="2858" applyFont="1" applyFill="1" applyBorder="1" applyAlignment="1">
      <alignment wrapText="1"/>
    </xf>
    <xf numFmtId="0" fontId="69" fillId="0" borderId="0" xfId="2858" applyFont="1" applyFill="1" applyBorder="1" applyAlignment="1">
      <alignment horizontal="left" wrapText="1"/>
    </xf>
    <xf numFmtId="0" fontId="69" fillId="0" borderId="10" xfId="2858" applyFont="1" applyFill="1" applyBorder="1" applyAlignment="1">
      <alignment vertical="center" wrapText="1"/>
    </xf>
    <xf numFmtId="0" fontId="69" fillId="0" borderId="54" xfId="2858" applyFont="1" applyFill="1" applyBorder="1" applyAlignment="1">
      <alignment vertical="center" wrapText="1"/>
    </xf>
    <xf numFmtId="0" fontId="69" fillId="0" borderId="0" xfId="2858" applyFont="1" applyFill="1" applyBorder="1" applyAlignment="1">
      <alignment horizontal="center"/>
    </xf>
    <xf numFmtId="0" fontId="66" fillId="0" borderId="0" xfId="2858" applyFont="1" applyFill="1" applyBorder="1" applyAlignment="1">
      <alignment horizontal="right"/>
    </xf>
    <xf numFmtId="0" fontId="69" fillId="0" borderId="0" xfId="2858" applyFont="1" applyFill="1" applyBorder="1" applyAlignment="1">
      <alignment horizontal="left"/>
    </xf>
    <xf numFmtId="0" fontId="69" fillId="0" borderId="0" xfId="2858" applyFont="1" applyFill="1" applyAlignment="1"/>
    <xf numFmtId="0" fontId="66" fillId="0" borderId="0" xfId="2858" applyFont="1" applyFill="1" applyBorder="1" applyAlignment="1">
      <alignment horizontal="center" wrapText="1"/>
    </xf>
    <xf numFmtId="42" fontId="66" fillId="0" borderId="86" xfId="2858" applyNumberFormat="1" applyFont="1" applyFill="1" applyBorder="1"/>
    <xf numFmtId="0" fontId="66" fillId="0" borderId="0" xfId="2858" applyFont="1" applyFill="1" applyBorder="1" applyAlignment="1">
      <alignment horizontal="center"/>
    </xf>
    <xf numFmtId="42" fontId="66" fillId="0" borderId="86" xfId="2858" applyNumberFormat="1" applyFont="1" applyFill="1" applyBorder="1" applyAlignment="1"/>
    <xf numFmtId="42" fontId="69" fillId="0" borderId="12" xfId="2858" applyNumberFormat="1" applyFont="1" applyFill="1" applyBorder="1" applyAlignment="1">
      <alignment vertical="center"/>
    </xf>
    <xf numFmtId="42" fontId="69" fillId="0" borderId="15" xfId="2858" applyNumberFormat="1" applyFont="1" applyFill="1" applyBorder="1" applyAlignment="1">
      <alignment vertical="center"/>
    </xf>
    <xf numFmtId="14" fontId="69" fillId="0" borderId="15" xfId="2858" applyNumberFormat="1" applyFont="1" applyFill="1" applyBorder="1" applyAlignment="1">
      <alignment horizontal="center" vertical="center"/>
    </xf>
    <xf numFmtId="14" fontId="69" fillId="0" borderId="25" xfId="2858" applyNumberFormat="1" applyFont="1" applyFill="1" applyBorder="1" applyAlignment="1">
      <alignment horizontal="center" vertical="center"/>
    </xf>
    <xf numFmtId="0" fontId="69" fillId="0" borderId="15" xfId="2858" applyFont="1" applyFill="1" applyBorder="1" applyAlignment="1">
      <alignment vertical="center" wrapText="1"/>
    </xf>
    <xf numFmtId="0" fontId="69" fillId="0" borderId="25" xfId="2858" applyFont="1" applyFill="1" applyBorder="1" applyAlignment="1">
      <alignment vertical="center" wrapText="1"/>
    </xf>
    <xf numFmtId="0" fontId="69" fillId="0" borderId="15" xfId="2858" applyFont="1" applyFill="1" applyBorder="1" applyAlignment="1">
      <alignment horizontal="center" vertical="center" wrapText="1"/>
    </xf>
    <xf numFmtId="0" fontId="69" fillId="0" borderId="25" xfId="2858" applyFont="1" applyFill="1" applyBorder="1" applyAlignment="1">
      <alignment horizontal="center" vertical="center" wrapText="1"/>
    </xf>
    <xf numFmtId="42" fontId="69" fillId="0" borderId="25" xfId="2858" applyNumberFormat="1" applyFont="1" applyFill="1" applyBorder="1" applyAlignment="1">
      <alignment vertical="center"/>
    </xf>
    <xf numFmtId="0" fontId="69" fillId="0" borderId="12" xfId="2858" applyFont="1" applyFill="1" applyBorder="1" applyAlignment="1">
      <alignment vertical="center" wrapText="1"/>
    </xf>
    <xf numFmtId="14" fontId="90" fillId="0" borderId="18" xfId="6589" applyNumberFormat="1" applyFont="1" applyFill="1" applyBorder="1" applyAlignment="1">
      <alignment horizontal="center" vertical="center" wrapText="1"/>
    </xf>
    <xf numFmtId="1" fontId="91" fillId="0" borderId="15" xfId="6589" applyNumberFormat="1" applyFont="1" applyFill="1" applyBorder="1" applyAlignment="1">
      <alignment horizontal="center" vertical="center" wrapText="1"/>
    </xf>
    <xf numFmtId="14" fontId="69" fillId="0" borderId="12" xfId="2858" applyNumberFormat="1" applyFont="1" applyFill="1" applyBorder="1" applyAlignment="1">
      <alignment horizontal="center" vertical="center"/>
    </xf>
    <xf numFmtId="0" fontId="69" fillId="0" borderId="0" xfId="2858" applyFont="1" applyFill="1" applyBorder="1" applyAlignment="1">
      <alignment horizontal="left" vertical="top" wrapText="1"/>
    </xf>
    <xf numFmtId="0" fontId="88" fillId="0" borderId="0" xfId="6589" applyFont="1" applyFill="1" applyAlignment="1">
      <alignment horizontal="center"/>
    </xf>
    <xf numFmtId="0" fontId="69" fillId="0" borderId="0" xfId="2858" applyFont="1" applyFill="1" applyBorder="1"/>
    <xf numFmtId="0" fontId="69" fillId="0" borderId="0" xfId="2858" applyFont="1" applyFill="1"/>
    <xf numFmtId="166" fontId="69" fillId="0" borderId="22" xfId="2858" applyNumberFormat="1" applyFont="1" applyFill="1" applyBorder="1" applyAlignment="1">
      <alignment horizontal="center" vertical="center" wrapText="1"/>
    </xf>
    <xf numFmtId="0" fontId="66" fillId="0" borderId="0" xfId="2858" applyFont="1" applyFill="1" applyBorder="1" applyAlignment="1">
      <alignment horizontal="right" wrapText="1"/>
    </xf>
    <xf numFmtId="0" fontId="69" fillId="0" borderId="27" xfId="2858" applyNumberFormat="1" applyFont="1" applyFill="1" applyBorder="1" applyAlignment="1" applyProtection="1">
      <alignment horizontal="center" vertical="center" wrapText="1"/>
      <protection locked="0"/>
    </xf>
    <xf numFmtId="0" fontId="69" fillId="0" borderId="40" xfId="2858" applyNumberFormat="1" applyFont="1" applyFill="1" applyBorder="1" applyAlignment="1" applyProtection="1">
      <alignment horizontal="center" vertical="center" wrapText="1"/>
      <protection locked="0"/>
    </xf>
    <xf numFmtId="14" fontId="90" fillId="0" borderId="54" xfId="6589" applyNumberFormat="1" applyFont="1" applyFill="1" applyBorder="1" applyAlignment="1">
      <alignment horizontal="left" vertical="top" wrapText="1"/>
    </xf>
    <xf numFmtId="0" fontId="90" fillId="0" borderId="17" xfId="6589" applyFont="1" applyFill="1" applyBorder="1" applyAlignment="1">
      <alignment horizontal="center" vertical="center" wrapText="1"/>
    </xf>
    <xf numFmtId="0" fontId="90" fillId="0" borderId="18" xfId="6589" applyFont="1" applyFill="1" applyBorder="1" applyAlignment="1">
      <alignment horizontal="center" vertical="center" wrapText="1"/>
    </xf>
    <xf numFmtId="0" fontId="90" fillId="0" borderId="35" xfId="6589" applyFont="1" applyFill="1" applyBorder="1" applyAlignment="1">
      <alignment horizontal="center" vertical="center" wrapText="1"/>
    </xf>
    <xf numFmtId="0" fontId="69" fillId="0" borderId="40" xfId="2858" applyFont="1" applyFill="1" applyBorder="1" applyAlignment="1">
      <alignment horizontal="left" vertical="center" wrapText="1"/>
    </xf>
    <xf numFmtId="166" fontId="90" fillId="0" borderId="36" xfId="2660" quotePrefix="1" applyNumberFormat="1" applyFont="1" applyFill="1" applyBorder="1" applyAlignment="1">
      <alignment horizontal="center" vertical="center"/>
    </xf>
    <xf numFmtId="166" fontId="90" fillId="0" borderId="22" xfId="2660" quotePrefix="1" applyNumberFormat="1" applyFont="1" applyFill="1" applyBorder="1" applyAlignment="1">
      <alignment horizontal="center" vertical="center"/>
    </xf>
    <xf numFmtId="0" fontId="69" fillId="0" borderId="38" xfId="2858" applyFont="1" applyFill="1" applyBorder="1" applyAlignment="1">
      <alignment horizontal="center" vertical="center" wrapText="1"/>
    </xf>
    <xf numFmtId="0" fontId="69" fillId="0" borderId="29" xfId="2858" applyFont="1" applyFill="1" applyBorder="1" applyAlignment="1">
      <alignment horizontal="center" vertical="center" wrapText="1"/>
    </xf>
    <xf numFmtId="14" fontId="90" fillId="0" borderId="50" xfId="6589" applyNumberFormat="1" applyFont="1" applyFill="1" applyBorder="1" applyAlignment="1">
      <alignment horizontal="center" vertical="center"/>
    </xf>
    <xf numFmtId="14" fontId="90" fillId="0" borderId="52" xfId="6589" applyNumberFormat="1" applyFont="1" applyFill="1" applyBorder="1" applyAlignment="1">
      <alignment horizontal="center" vertical="center"/>
    </xf>
    <xf numFmtId="14" fontId="90" fillId="0" borderId="19" xfId="6589" applyNumberFormat="1" applyFont="1" applyFill="1" applyBorder="1" applyAlignment="1">
      <alignment horizontal="center" vertical="center"/>
    </xf>
    <xf numFmtId="14" fontId="90" fillId="0" borderId="10" xfId="6589" applyNumberFormat="1" applyFont="1" applyFill="1" applyBorder="1" applyAlignment="1">
      <alignment horizontal="left" vertical="center" wrapText="1"/>
    </xf>
    <xf numFmtId="14" fontId="90" fillId="0" borderId="40" xfId="6589" applyNumberFormat="1" applyFont="1" applyFill="1" applyBorder="1" applyAlignment="1">
      <alignment horizontal="left" vertical="center" wrapText="1"/>
    </xf>
    <xf numFmtId="14" fontId="90" fillId="0" borderId="54" xfId="6589" applyNumberFormat="1" applyFont="1" applyFill="1" applyBorder="1" applyAlignment="1">
      <alignment horizontal="left" vertical="center" wrapText="1"/>
    </xf>
    <xf numFmtId="42" fontId="69" fillId="0" borderId="54" xfId="2858" applyNumberFormat="1" applyFont="1" applyFill="1" applyBorder="1" applyAlignment="1">
      <alignment horizontal="center" vertical="center" wrapText="1"/>
    </xf>
    <xf numFmtId="0" fontId="90" fillId="0" borderId="39" xfId="6589" applyFont="1" applyFill="1" applyBorder="1" applyAlignment="1">
      <alignment horizontal="center" vertical="center"/>
    </xf>
    <xf numFmtId="0" fontId="90" fillId="0" borderId="42" xfId="6589" applyFont="1" applyFill="1" applyBorder="1" applyAlignment="1">
      <alignment horizontal="center" vertical="center"/>
    </xf>
    <xf numFmtId="0" fontId="90" fillId="0" borderId="33" xfId="6589" applyFont="1" applyFill="1" applyBorder="1" applyAlignment="1">
      <alignment horizontal="center" vertical="center"/>
    </xf>
    <xf numFmtId="0" fontId="90" fillId="0" borderId="29" xfId="6589" applyFont="1" applyFill="1" applyBorder="1" applyAlignment="1">
      <alignment horizontal="center" vertical="center" wrapText="1"/>
    </xf>
    <xf numFmtId="0" fontId="90" fillId="0" borderId="71" xfId="6589" applyFont="1" applyFill="1" applyBorder="1" applyAlignment="1">
      <alignment horizontal="center" vertical="center" wrapText="1"/>
    </xf>
    <xf numFmtId="14" fontId="69" fillId="0" borderId="10" xfId="2858" applyNumberFormat="1" applyFont="1" applyFill="1" applyBorder="1" applyAlignment="1">
      <alignment horizontal="center" vertical="center"/>
    </xf>
    <xf numFmtId="14" fontId="69" fillId="0" borderId="54" xfId="2858" applyNumberFormat="1" applyFont="1" applyFill="1" applyBorder="1" applyAlignment="1">
      <alignment horizontal="center" vertical="center"/>
    </xf>
    <xf numFmtId="0" fontId="69" fillId="0" borderId="54" xfId="2858" applyFont="1" applyFill="1" applyBorder="1" applyAlignment="1">
      <alignment horizontal="left" vertical="center" wrapText="1"/>
    </xf>
    <xf numFmtId="42" fontId="69" fillId="0" borderId="10" xfId="2858" applyNumberFormat="1" applyFont="1" applyFill="1" applyBorder="1" applyAlignment="1">
      <alignment vertical="center"/>
    </xf>
    <xf numFmtId="42" fontId="69" fillId="0" borderId="40" xfId="2858" applyNumberFormat="1" applyFont="1" applyFill="1" applyBorder="1" applyAlignment="1">
      <alignment vertical="center"/>
    </xf>
    <xf numFmtId="42" fontId="69" fillId="0" borderId="54" xfId="2858" applyNumberFormat="1" applyFont="1" applyFill="1" applyBorder="1" applyAlignment="1">
      <alignment vertical="center"/>
    </xf>
    <xf numFmtId="0" fontId="69" fillId="0" borderId="39" xfId="2858" applyFont="1" applyFill="1" applyBorder="1" applyAlignment="1">
      <alignment horizontal="center" vertical="center" wrapText="1"/>
    </xf>
    <xf numFmtId="0" fontId="69" fillId="0" borderId="42" xfId="2858" applyFont="1" applyFill="1" applyBorder="1" applyAlignment="1">
      <alignment horizontal="center" vertical="center" wrapText="1"/>
    </xf>
    <xf numFmtId="0" fontId="69" fillId="0" borderId="33" xfId="2858" applyFont="1" applyFill="1" applyBorder="1" applyAlignment="1">
      <alignment horizontal="center" vertical="center" wrapText="1"/>
    </xf>
    <xf numFmtId="0" fontId="90" fillId="0" borderId="37" xfId="6589" applyFont="1" applyFill="1" applyBorder="1" applyAlignment="1">
      <alignment horizontal="center" vertical="center" wrapText="1"/>
    </xf>
    <xf numFmtId="0" fontId="90" fillId="0" borderId="20" xfId="6589" applyFont="1" applyFill="1" applyBorder="1" applyAlignment="1">
      <alignment horizontal="center" vertical="center" wrapText="1"/>
    </xf>
    <xf numFmtId="0" fontId="90" fillId="0" borderId="23" xfId="6589" applyFont="1" applyFill="1" applyBorder="1" applyAlignment="1">
      <alignment horizontal="center" vertical="center" wrapText="1"/>
    </xf>
    <xf numFmtId="0" fontId="69" fillId="0" borderId="40" xfId="2858" quotePrefix="1" applyFont="1" applyFill="1" applyBorder="1" applyAlignment="1">
      <alignment horizontal="center" vertical="center" wrapText="1"/>
    </xf>
    <xf numFmtId="0" fontId="69" fillId="0" borderId="54" xfId="2858" quotePrefix="1" applyFont="1" applyFill="1" applyBorder="1" applyAlignment="1">
      <alignment horizontal="center" vertical="center" wrapText="1"/>
    </xf>
    <xf numFmtId="14" fontId="90" fillId="0" borderId="10" xfId="6589" applyNumberFormat="1" applyFont="1" applyFill="1" applyBorder="1" applyAlignment="1">
      <alignment horizontal="center" vertical="center" wrapText="1"/>
    </xf>
    <xf numFmtId="14" fontId="90" fillId="0" borderId="54" xfId="6589" applyNumberFormat="1" applyFont="1" applyFill="1" applyBorder="1" applyAlignment="1">
      <alignment horizontal="center" vertical="center" wrapText="1"/>
    </xf>
    <xf numFmtId="0" fontId="90" fillId="0" borderId="38" xfId="6589" applyFont="1" applyFill="1" applyBorder="1" applyAlignment="1">
      <alignment horizontal="center" vertical="top" wrapText="1"/>
    </xf>
    <xf numFmtId="0" fontId="90" fillId="0" borderId="29" xfId="6589" applyFont="1" applyFill="1" applyBorder="1" applyAlignment="1">
      <alignment horizontal="center" vertical="top" wrapText="1"/>
    </xf>
    <xf numFmtId="0" fontId="90" fillId="0" borderId="71" xfId="6589" applyFont="1" applyFill="1" applyBorder="1" applyAlignment="1">
      <alignment horizontal="center" vertical="top" wrapText="1"/>
    </xf>
    <xf numFmtId="0" fontId="90" fillId="0" borderId="27" xfId="6589" applyFont="1" applyFill="1" applyBorder="1" applyAlignment="1">
      <alignment horizontal="left" vertical="center" wrapText="1"/>
    </xf>
    <xf numFmtId="165" fontId="69" fillId="0" borderId="54" xfId="2858" applyNumberFormat="1" applyFont="1" applyFill="1" applyBorder="1" applyAlignment="1">
      <alignment vertical="center"/>
    </xf>
    <xf numFmtId="0" fontId="69" fillId="0" borderId="54" xfId="2858" applyNumberFormat="1" applyFont="1" applyFill="1" applyBorder="1" applyAlignment="1">
      <alignment horizontal="center" vertical="center"/>
    </xf>
    <xf numFmtId="0" fontId="69" fillId="0" borderId="15" xfId="2858" applyFont="1" applyFill="1" applyBorder="1" applyAlignment="1">
      <alignment horizontal="left" vertical="center" wrapText="1"/>
    </xf>
    <xf numFmtId="14" fontId="69" fillId="0" borderId="15" xfId="2858" applyNumberFormat="1" applyFont="1" applyFill="1" applyBorder="1" applyAlignment="1">
      <alignment horizontal="left" vertical="center" wrapText="1"/>
    </xf>
    <xf numFmtId="0" fontId="90" fillId="0" borderId="38" xfId="6589" applyFont="1" applyFill="1" applyBorder="1" applyAlignment="1">
      <alignment horizontal="center" vertical="center"/>
    </xf>
    <xf numFmtId="0" fontId="69" fillId="0" borderId="32" xfId="2858" applyFont="1" applyFill="1" applyBorder="1" applyAlignment="1">
      <alignment horizontal="center" vertical="center" wrapText="1"/>
    </xf>
    <xf numFmtId="166" fontId="90" fillId="0" borderId="10" xfId="2660" quotePrefix="1" applyNumberFormat="1" applyFont="1" applyFill="1" applyBorder="1" applyAlignment="1">
      <alignment horizontal="center" vertical="center"/>
    </xf>
    <xf numFmtId="166" fontId="90" fillId="0" borderId="54" xfId="2660" quotePrefix="1" applyNumberFormat="1" applyFont="1" applyFill="1" applyBorder="1" applyAlignment="1">
      <alignment horizontal="center" vertical="center"/>
    </xf>
    <xf numFmtId="0" fontId="90" fillId="0" borderId="54" xfId="2660" quotePrefix="1" applyNumberFormat="1" applyFont="1" applyFill="1" applyBorder="1" applyAlignment="1">
      <alignment horizontal="center" vertical="center"/>
    </xf>
    <xf numFmtId="14" fontId="90" fillId="0" borderId="10" xfId="6591" applyNumberFormat="1" applyFont="1" applyFill="1" applyBorder="1" applyAlignment="1">
      <alignment horizontal="center" vertical="center"/>
    </xf>
    <xf numFmtId="14" fontId="90" fillId="0" borderId="40" xfId="6591" applyNumberFormat="1" applyFont="1" applyFill="1" applyBorder="1" applyAlignment="1">
      <alignment horizontal="center" vertical="center"/>
    </xf>
    <xf numFmtId="14" fontId="90" fillId="0" borderId="54" xfId="6591" applyNumberFormat="1" applyFont="1" applyFill="1" applyBorder="1" applyAlignment="1">
      <alignment horizontal="center" vertical="center"/>
    </xf>
    <xf numFmtId="0" fontId="69" fillId="0" borderId="39" xfId="2858" applyFont="1" applyFill="1" applyBorder="1" applyAlignment="1">
      <alignment horizontal="center" vertical="center"/>
    </xf>
    <xf numFmtId="0" fontId="69" fillId="0" borderId="33" xfId="2858" applyFont="1" applyFill="1" applyBorder="1" applyAlignment="1">
      <alignment horizontal="center" vertical="center"/>
    </xf>
    <xf numFmtId="0" fontId="69" fillId="0" borderId="38" xfId="2858" applyFont="1" applyFill="1" applyBorder="1" applyAlignment="1">
      <alignment horizontal="center" vertical="top"/>
    </xf>
    <xf numFmtId="0" fontId="69" fillId="0" borderId="71" xfId="2858" applyFont="1" applyFill="1" applyBorder="1" applyAlignment="1">
      <alignment horizontal="center" vertical="top"/>
    </xf>
    <xf numFmtId="166" fontId="69" fillId="0" borderId="21" xfId="2858" quotePrefix="1" applyNumberFormat="1" applyFont="1" applyFill="1" applyBorder="1" applyAlignment="1">
      <alignment horizontal="center" vertical="center" wrapText="1"/>
    </xf>
    <xf numFmtId="0" fontId="88" fillId="0" borderId="42" xfId="6589" applyFont="1" applyFill="1" applyBorder="1" applyAlignment="1">
      <alignment horizontal="center" wrapText="1"/>
    </xf>
    <xf numFmtId="0" fontId="69" fillId="0" borderId="67" xfId="2858" applyFont="1" applyFill="1" applyBorder="1" applyAlignment="1">
      <alignment horizontal="left" vertical="center" wrapText="1"/>
    </xf>
    <xf numFmtId="14" fontId="69" fillId="0" borderId="40" xfId="2858" applyNumberFormat="1" applyFont="1" applyFill="1" applyBorder="1" applyAlignment="1">
      <alignment horizontal="center" vertical="center"/>
    </xf>
    <xf numFmtId="0" fontId="69" fillId="0" borderId="67" xfId="2858" applyFont="1" applyFill="1" applyBorder="1" applyAlignment="1">
      <alignment horizontal="center" vertical="center" wrapText="1"/>
    </xf>
    <xf numFmtId="0" fontId="69" fillId="0" borderId="0" xfId="2858" applyFont="1" applyFill="1" applyAlignment="1">
      <alignment horizontal="center" wrapText="1"/>
    </xf>
    <xf numFmtId="165" fontId="69" fillId="0" borderId="43" xfId="2858" applyNumberFormat="1" applyFont="1" applyFill="1" applyBorder="1" applyAlignment="1">
      <alignment horizontal="center" vertical="center"/>
    </xf>
    <xf numFmtId="14" fontId="69" fillId="0" borderId="23" xfId="2858" applyNumberFormat="1" applyFont="1" applyFill="1" applyBorder="1" applyAlignment="1">
      <alignment horizontal="center" vertical="center"/>
    </xf>
    <xf numFmtId="0" fontId="69" fillId="0" borderId="23" xfId="2858" applyFont="1" applyFill="1" applyBorder="1" applyAlignment="1">
      <alignment horizontal="center" vertical="center"/>
    </xf>
    <xf numFmtId="14" fontId="69" fillId="0" borderId="0" xfId="2858" applyNumberFormat="1" applyFont="1" applyFill="1" applyBorder="1" applyAlignment="1">
      <alignment horizontal="center" vertical="center"/>
    </xf>
    <xf numFmtId="14" fontId="69" fillId="0" borderId="43" xfId="2858" applyNumberFormat="1" applyFont="1" applyFill="1" applyBorder="1" applyAlignment="1">
      <alignment horizontal="center" vertical="center"/>
    </xf>
    <xf numFmtId="0" fontId="69" fillId="0" borderId="54" xfId="2858" applyFont="1" applyFill="1" applyBorder="1" applyAlignment="1">
      <alignment vertical="center" wrapText="1"/>
    </xf>
    <xf numFmtId="0" fontId="69" fillId="0" borderId="36" xfId="2858" applyFont="1" applyFill="1" applyBorder="1" applyAlignment="1">
      <alignment horizontal="center" vertical="center"/>
    </xf>
    <xf numFmtId="0" fontId="69" fillId="0" borderId="0" xfId="2858" applyFont="1" applyFill="1" applyAlignment="1"/>
    <xf numFmtId="0" fontId="69" fillId="0" borderId="15" xfId="2858" applyFont="1" applyFill="1" applyBorder="1" applyAlignment="1">
      <alignment horizontal="center" vertical="center"/>
    </xf>
    <xf numFmtId="0" fontId="69" fillId="0" borderId="0" xfId="2858" applyFont="1" applyFill="1"/>
    <xf numFmtId="42" fontId="69" fillId="0" borderId="10" xfId="2858" applyNumberFormat="1" applyFont="1" applyFill="1" applyBorder="1" applyAlignment="1">
      <alignment vertical="center"/>
    </xf>
    <xf numFmtId="42" fontId="69" fillId="0" borderId="40" xfId="2858" applyNumberFormat="1" applyFont="1" applyFill="1" applyBorder="1" applyAlignment="1">
      <alignment vertical="center"/>
    </xf>
    <xf numFmtId="42" fontId="69" fillId="0" borderId="54" xfId="2858" applyNumberFormat="1" applyFont="1" applyFill="1" applyBorder="1" applyAlignment="1">
      <alignment vertical="center"/>
    </xf>
    <xf numFmtId="14" fontId="69" fillId="0" borderId="10" xfId="2858" applyNumberFormat="1" applyFont="1" applyFill="1" applyBorder="1" applyAlignment="1">
      <alignment horizontal="center" vertical="center"/>
    </xf>
    <xf numFmtId="14" fontId="69" fillId="0" borderId="54" xfId="2858" applyNumberFormat="1" applyFont="1" applyFill="1" applyBorder="1" applyAlignment="1">
      <alignment horizontal="center" vertical="center"/>
    </xf>
    <xf numFmtId="0" fontId="69" fillId="0" borderId="10" xfId="2858" applyFont="1" applyFill="1" applyBorder="1" applyAlignment="1">
      <alignment horizontal="center" vertical="center" wrapText="1"/>
    </xf>
    <xf numFmtId="0" fontId="69" fillId="0" borderId="54" xfId="2858" applyFont="1" applyFill="1" applyBorder="1" applyAlignment="1">
      <alignment horizontal="center" vertical="center" wrapText="1"/>
    </xf>
    <xf numFmtId="42" fontId="69" fillId="0" borderId="10" xfId="2858" applyNumberFormat="1" applyFont="1" applyFill="1" applyBorder="1" applyAlignment="1">
      <alignment horizontal="center" vertical="center"/>
    </xf>
    <xf numFmtId="0" fontId="69" fillId="0" borderId="40" xfId="2858" applyFont="1" applyFill="1" applyBorder="1" applyAlignment="1">
      <alignment horizontal="center" vertical="center" wrapText="1"/>
    </xf>
    <xf numFmtId="0" fontId="69" fillId="0" borderId="39" xfId="2858" applyFont="1" applyFill="1" applyBorder="1" applyAlignment="1">
      <alignment horizontal="center" vertical="center"/>
    </xf>
    <xf numFmtId="0" fontId="69" fillId="0" borderId="42" xfId="2858" applyFont="1" applyFill="1" applyBorder="1" applyAlignment="1">
      <alignment horizontal="center" vertical="center"/>
    </xf>
    <xf numFmtId="0" fontId="69" fillId="0" borderId="33" xfId="2858" applyFont="1" applyFill="1" applyBorder="1" applyAlignment="1">
      <alignment horizontal="center" vertical="center"/>
    </xf>
    <xf numFmtId="0" fontId="69" fillId="0" borderId="19" xfId="2858" applyFont="1" applyFill="1" applyBorder="1" applyAlignment="1">
      <alignment vertical="center"/>
    </xf>
    <xf numFmtId="14" fontId="69" fillId="0" borderId="40" xfId="2858" applyNumberFormat="1" applyFont="1" applyFill="1" applyBorder="1" applyAlignment="1">
      <alignment horizontal="center" vertical="center"/>
    </xf>
    <xf numFmtId="0" fontId="69" fillId="0" borderId="0" xfId="2858" applyFont="1" applyFill="1" applyAlignment="1">
      <alignment horizontal="center" wrapText="1"/>
    </xf>
    <xf numFmtId="14" fontId="69" fillId="0" borderId="35" xfId="2858" applyNumberFormat="1" applyFont="1" applyFill="1" applyBorder="1" applyAlignment="1">
      <alignment horizontal="center" vertical="center"/>
    </xf>
    <xf numFmtId="14" fontId="69" fillId="0" borderId="74" xfId="2858" applyNumberFormat="1" applyFont="1" applyFill="1" applyBorder="1" applyAlignment="1">
      <alignment horizontal="center" vertical="center"/>
    </xf>
    <xf numFmtId="14" fontId="69" fillId="0" borderId="72" xfId="2858" applyNumberFormat="1" applyFont="1" applyFill="1" applyBorder="1" applyAlignment="1">
      <alignment horizontal="center" vertical="center"/>
    </xf>
    <xf numFmtId="0" fontId="69" fillId="0" borderId="10" xfId="2858" applyFont="1" applyFill="1" applyBorder="1" applyAlignment="1">
      <alignment horizontal="center" vertical="center"/>
    </xf>
    <xf numFmtId="0" fontId="69" fillId="0" borderId="40" xfId="2858" applyFont="1" applyFill="1" applyBorder="1" applyAlignment="1">
      <alignment horizontal="center" vertical="center"/>
    </xf>
    <xf numFmtId="0" fontId="69" fillId="0" borderId="43" xfId="2858" applyFont="1" applyFill="1" applyBorder="1" applyAlignment="1">
      <alignment horizontal="center" vertical="center"/>
    </xf>
    <xf numFmtId="14" fontId="69" fillId="0" borderId="14" xfId="2858" applyNumberFormat="1" applyFont="1" applyFill="1" applyBorder="1" applyAlignment="1">
      <alignment horizontal="center" vertical="center"/>
    </xf>
    <xf numFmtId="0" fontId="69" fillId="0" borderId="10" xfId="2858" applyFont="1" applyFill="1" applyBorder="1" applyAlignment="1">
      <alignment horizontal="left" vertical="center"/>
    </xf>
    <xf numFmtId="0" fontId="69" fillId="0" borderId="49" xfId="2858" applyFont="1" applyFill="1" applyBorder="1" applyAlignment="1">
      <alignment horizontal="center" vertical="center"/>
    </xf>
    <xf numFmtId="0" fontId="69" fillId="0" borderId="50" xfId="2858" applyFont="1" applyFill="1" applyBorder="1" applyAlignment="1">
      <alignment horizontal="center" vertical="center"/>
    </xf>
    <xf numFmtId="0" fontId="69" fillId="0" borderId="52" xfId="2858" applyFont="1" applyFill="1" applyBorder="1" applyAlignment="1">
      <alignment horizontal="center" vertical="center"/>
    </xf>
    <xf numFmtId="0" fontId="69" fillId="0" borderId="19" xfId="2858" applyFont="1" applyFill="1" applyBorder="1" applyAlignment="1">
      <alignment horizontal="center" vertical="center"/>
    </xf>
    <xf numFmtId="0" fontId="69" fillId="0" borderId="74" xfId="2858" applyFont="1" applyFill="1" applyBorder="1" applyAlignment="1">
      <alignment horizontal="center" vertical="center"/>
    </xf>
    <xf numFmtId="0" fontId="69" fillId="0" borderId="43" xfId="2858" applyFont="1" applyFill="1" applyBorder="1" applyAlignment="1">
      <alignment horizontal="center" vertical="center" wrapText="1"/>
    </xf>
    <xf numFmtId="0" fontId="69" fillId="0" borderId="10" xfId="2858" applyNumberFormat="1" applyFont="1" applyFill="1" applyBorder="1" applyAlignment="1">
      <alignment horizontal="center" vertical="center"/>
    </xf>
    <xf numFmtId="14" fontId="69" fillId="0" borderId="43" xfId="2858" applyNumberFormat="1" applyFont="1" applyFill="1" applyBorder="1" applyAlignment="1">
      <alignment horizontal="center" vertical="center"/>
    </xf>
    <xf numFmtId="0" fontId="69" fillId="0" borderId="0" xfId="0" applyFont="1" applyFill="1" applyAlignment="1">
      <alignment wrapText="1"/>
    </xf>
    <xf numFmtId="0" fontId="69" fillId="0" borderId="0" xfId="0" applyFont="1" applyFill="1" applyAlignment="1"/>
    <xf numFmtId="14" fontId="69" fillId="0" borderId="50" xfId="2858" applyNumberFormat="1" applyFont="1" applyFill="1" applyBorder="1" applyAlignment="1">
      <alignment horizontal="center" vertical="center"/>
    </xf>
    <xf numFmtId="14" fontId="69" fillId="0" borderId="52" xfId="2858" applyNumberFormat="1" applyFont="1" applyFill="1" applyBorder="1" applyAlignment="1">
      <alignment horizontal="center" vertical="center"/>
    </xf>
    <xf numFmtId="42" fontId="69" fillId="0" borderId="36" xfId="2858" applyNumberFormat="1" applyFont="1" applyFill="1" applyBorder="1" applyAlignment="1">
      <alignment horizontal="center" vertical="center"/>
    </xf>
    <xf numFmtId="14" fontId="69" fillId="0" borderId="19" xfId="2858" applyNumberFormat="1" applyFont="1" applyFill="1" applyBorder="1" applyAlignment="1">
      <alignment horizontal="center" vertical="center"/>
    </xf>
    <xf numFmtId="42" fontId="69" fillId="0" borderId="21" xfId="2858" applyNumberFormat="1" applyFont="1" applyFill="1" applyBorder="1" applyAlignment="1">
      <alignment vertical="center"/>
    </xf>
    <xf numFmtId="42" fontId="69" fillId="0" borderId="36" xfId="2858" applyNumberFormat="1" applyFont="1" applyFill="1" applyBorder="1" applyAlignment="1">
      <alignment vertical="center"/>
    </xf>
    <xf numFmtId="0" fontId="69" fillId="0" borderId="21" xfId="2858" applyFont="1" applyFill="1" applyBorder="1" applyAlignment="1">
      <alignment vertical="center"/>
    </xf>
    <xf numFmtId="170" fontId="134" fillId="0" borderId="0" xfId="4031" applyNumberFormat="1" applyFont="1" applyFill="1" applyAlignment="1">
      <alignment horizontal="center"/>
    </xf>
    <xf numFmtId="14" fontId="69" fillId="0" borderId="10" xfId="2858" applyNumberFormat="1" applyFont="1" applyFill="1" applyBorder="1" applyAlignment="1">
      <alignment horizontal="center" vertical="center" wrapText="1"/>
    </xf>
    <xf numFmtId="14" fontId="69" fillId="0" borderId="10" xfId="2858" applyNumberFormat="1" applyFont="1" applyFill="1" applyBorder="1" applyAlignment="1">
      <alignment horizontal="center" vertical="center"/>
    </xf>
    <xf numFmtId="0" fontId="69" fillId="0" borderId="0" xfId="2858" applyFont="1" applyFill="1"/>
    <xf numFmtId="0" fontId="69" fillId="0" borderId="0" xfId="2858" applyFont="1" applyFill="1" applyBorder="1" applyAlignment="1">
      <alignment wrapText="1"/>
    </xf>
    <xf numFmtId="0" fontId="69" fillId="0" borderId="0" xfId="2858" applyFont="1" applyFill="1" applyBorder="1" applyAlignment="1">
      <alignment horizontal="center"/>
    </xf>
    <xf numFmtId="0" fontId="66" fillId="0" borderId="0" xfId="2858" applyFont="1" applyFill="1" applyBorder="1" applyAlignment="1">
      <alignment horizontal="right"/>
    </xf>
    <xf numFmtId="0" fontId="66" fillId="0" borderId="0" xfId="2858" applyFont="1" applyFill="1" applyBorder="1" applyAlignment="1">
      <alignment horizontal="center" wrapText="1"/>
    </xf>
    <xf numFmtId="14" fontId="69" fillId="0" borderId="25" xfId="2858" applyNumberFormat="1" applyFont="1" applyFill="1" applyBorder="1" applyAlignment="1">
      <alignment horizontal="center" vertical="center"/>
    </xf>
    <xf numFmtId="0" fontId="69" fillId="0" borderId="0" xfId="2858" applyFont="1" applyFill="1" applyBorder="1"/>
    <xf numFmtId="0" fontId="69" fillId="0" borderId="0" xfId="2858" applyFont="1" applyFill="1"/>
    <xf numFmtId="0" fontId="134" fillId="0" borderId="0" xfId="4031" applyFont="1" applyFill="1" applyAlignment="1">
      <alignment horizontal="center"/>
    </xf>
    <xf numFmtId="14" fontId="69" fillId="0" borderId="25" xfId="2858" applyNumberFormat="1" applyFont="1" applyFill="1" applyBorder="1" applyAlignment="1">
      <alignment horizontal="center" vertical="center" wrapText="1"/>
    </xf>
    <xf numFmtId="166" fontId="69" fillId="0" borderId="25" xfId="2858" applyNumberFormat="1" applyFont="1" applyFill="1" applyBorder="1" applyAlignment="1">
      <alignment vertical="center"/>
    </xf>
    <xf numFmtId="0" fontId="69" fillId="0" borderId="0" xfId="2858" applyFont="1" applyFill="1" applyBorder="1" applyAlignment="1">
      <alignment wrapText="1"/>
    </xf>
    <xf numFmtId="0" fontId="69" fillId="0" borderId="0" xfId="2858" applyFont="1" applyFill="1" applyBorder="1" applyAlignment="1">
      <alignment horizontal="center"/>
    </xf>
    <xf numFmtId="0" fontId="66" fillId="0" borderId="0" xfId="2858" applyFont="1" applyFill="1" applyBorder="1" applyAlignment="1">
      <alignment horizontal="right"/>
    </xf>
    <xf numFmtId="0" fontId="69" fillId="0" borderId="0" xfId="2858" applyFont="1" applyFill="1" applyBorder="1"/>
    <xf numFmtId="0" fontId="69" fillId="0" borderId="0" xfId="2858" applyFont="1" applyFill="1"/>
    <xf numFmtId="164" fontId="66" fillId="0" borderId="86" xfId="2659" applyNumberFormat="1" applyFont="1" applyFill="1" applyBorder="1"/>
    <xf numFmtId="0" fontId="69" fillId="0" borderId="125" xfId="2858" applyNumberFormat="1" applyFont="1" applyFill="1" applyBorder="1" applyAlignment="1">
      <alignment vertical="center"/>
    </xf>
    <xf numFmtId="165" fontId="69" fillId="0" borderId="125" xfId="2858" applyNumberFormat="1" applyFont="1" applyFill="1" applyBorder="1" applyAlignment="1">
      <alignment vertical="center"/>
    </xf>
    <xf numFmtId="0" fontId="69" fillId="0" borderId="0" xfId="2858" applyFont="1" applyFill="1" applyBorder="1" applyAlignment="1">
      <alignment wrapText="1"/>
    </xf>
    <xf numFmtId="0" fontId="69" fillId="0" borderId="0" xfId="2858" applyNumberFormat="1" applyFont="1" applyFill="1" applyBorder="1" applyAlignment="1">
      <alignment wrapText="1"/>
    </xf>
    <xf numFmtId="0" fontId="69" fillId="0" borderId="0" xfId="2858" applyFont="1" applyFill="1" applyBorder="1" applyAlignment="1">
      <alignment horizontal="center"/>
    </xf>
    <xf numFmtId="0" fontId="69" fillId="0" borderId="0" xfId="2858" applyFont="1" applyFill="1" applyBorder="1"/>
    <xf numFmtId="0" fontId="69" fillId="0" borderId="0" xfId="2858" applyFont="1" applyFill="1" applyBorder="1"/>
    <xf numFmtId="0" fontId="69" fillId="0" borderId="0" xfId="2858" applyFont="1" applyFill="1"/>
    <xf numFmtId="170" fontId="112" fillId="0" borderId="0" xfId="4008" applyNumberFormat="1" applyFont="1" applyFill="1" applyAlignment="1">
      <alignment horizontal="right" wrapText="1"/>
    </xf>
    <xf numFmtId="7" fontId="112" fillId="0" borderId="0" xfId="2659" applyNumberFormat="1" applyFont="1" applyFill="1"/>
    <xf numFmtId="169" fontId="112" fillId="0" borderId="0" xfId="3998" applyNumberFormat="1" applyFont="1" applyFill="1"/>
    <xf numFmtId="170" fontId="112" fillId="0" borderId="0" xfId="3997" applyNumberFormat="1" applyFont="1" applyFill="1"/>
    <xf numFmtId="14" fontId="69" fillId="0" borderId="126" xfId="2858" applyNumberFormat="1" applyFont="1" applyFill="1" applyBorder="1" applyAlignment="1">
      <alignment horizontal="center" vertical="center"/>
    </xf>
    <xf numFmtId="14" fontId="69" fillId="0" borderId="126" xfId="2858" applyNumberFormat="1" applyFont="1" applyFill="1" applyBorder="1" applyAlignment="1">
      <alignment horizontal="center" vertical="center" wrapText="1"/>
    </xf>
    <xf numFmtId="166" fontId="69" fillId="0" borderId="126" xfId="2858" applyNumberFormat="1" applyFont="1" applyFill="1" applyBorder="1" applyAlignment="1">
      <alignment vertical="center"/>
    </xf>
    <xf numFmtId="44" fontId="112" fillId="0" borderId="0" xfId="4008" applyFont="1" applyFill="1" applyAlignment="1">
      <alignment horizontal="right"/>
    </xf>
    <xf numFmtId="170" fontId="112" fillId="0" borderId="0" xfId="4008" applyNumberFormat="1" applyFont="1" applyFill="1" applyAlignment="1">
      <alignment horizontal="right"/>
    </xf>
    <xf numFmtId="7" fontId="112" fillId="0" borderId="0" xfId="4008" applyNumberFormat="1" applyFont="1" applyFill="1"/>
    <xf numFmtId="7" fontId="112" fillId="0" borderId="0" xfId="3998" applyNumberFormat="1" applyFont="1" applyFill="1"/>
    <xf numFmtId="0" fontId="69" fillId="0" borderId="0" xfId="2858" applyNumberFormat="1" applyFont="1" applyFill="1" applyBorder="1" applyAlignment="1">
      <alignment horizontal="left"/>
    </xf>
    <xf numFmtId="14" fontId="69" fillId="0" borderId="54" xfId="2858" applyNumberFormat="1" applyFont="1" applyFill="1" applyBorder="1" applyAlignment="1">
      <alignment horizontal="center" vertical="center"/>
    </xf>
    <xf numFmtId="0" fontId="4" fillId="0" borderId="127" xfId="4030" applyFont="1" applyFill="1" applyBorder="1" applyAlignment="1">
      <alignment horizontal="left"/>
    </xf>
    <xf numFmtId="0" fontId="4" fillId="0" borderId="127" xfId="4030" applyFont="1" applyFill="1" applyBorder="1"/>
    <xf numFmtId="171" fontId="4" fillId="0" borderId="127" xfId="4030" applyNumberFormat="1" applyFont="1" applyFill="1" applyBorder="1"/>
    <xf numFmtId="44" fontId="138" fillId="0" borderId="127" xfId="4008" applyFont="1" applyFill="1" applyBorder="1" applyAlignment="1">
      <alignment horizontal="right"/>
    </xf>
    <xf numFmtId="170" fontId="138" fillId="0" borderId="127" xfId="4008" applyNumberFormat="1" applyFont="1" applyFill="1" applyBorder="1"/>
    <xf numFmtId="170" fontId="138" fillId="0" borderId="127" xfId="4008" applyNumberFormat="1" applyFont="1" applyFill="1" applyBorder="1" applyAlignment="1">
      <alignment horizontal="right" wrapText="1"/>
    </xf>
    <xf numFmtId="170" fontId="138" fillId="0" borderId="127" xfId="4008" applyNumberFormat="1" applyFont="1" applyFill="1" applyBorder="1" applyAlignment="1">
      <alignment horizontal="right"/>
    </xf>
    <xf numFmtId="7" fontId="138" fillId="0" borderId="127" xfId="2659" applyNumberFormat="1" applyFont="1" applyFill="1" applyBorder="1"/>
    <xf numFmtId="169" fontId="138" fillId="0" borderId="127" xfId="3998" applyNumberFormat="1" applyFont="1" applyFill="1" applyBorder="1"/>
    <xf numFmtId="170" fontId="138" fillId="0" borderId="127" xfId="3997" applyNumberFormat="1" applyFont="1" applyFill="1" applyBorder="1"/>
    <xf numFmtId="7" fontId="138" fillId="0" borderId="127" xfId="4008" applyNumberFormat="1" applyFont="1" applyFill="1" applyBorder="1"/>
    <xf numFmtId="7" fontId="138" fillId="0" borderId="127" xfId="3998" applyNumberFormat="1" applyFont="1" applyFill="1" applyBorder="1"/>
    <xf numFmtId="37" fontId="4" fillId="0" borderId="127" xfId="3998" applyNumberFormat="1" applyFont="1" applyFill="1" applyBorder="1"/>
    <xf numFmtId="0" fontId="69" fillId="56" borderId="0" xfId="2858" applyFont="1" applyFill="1" applyBorder="1"/>
    <xf numFmtId="0" fontId="69" fillId="0" borderId="0" xfId="2858" applyFont="1" applyFill="1"/>
    <xf numFmtId="0" fontId="69" fillId="0" borderId="0" xfId="2858" applyFont="1" applyFill="1"/>
    <xf numFmtId="10" fontId="69" fillId="0" borderId="15" xfId="2858" applyNumberFormat="1" applyFont="1" applyFill="1" applyBorder="1" applyAlignment="1">
      <alignment horizontal="center" vertical="center"/>
    </xf>
    <xf numFmtId="10" fontId="69" fillId="0" borderId="125" xfId="2858" applyNumberFormat="1" applyFont="1" applyFill="1" applyBorder="1" applyAlignment="1">
      <alignment horizontal="center" vertical="center"/>
    </xf>
    <xf numFmtId="0" fontId="69" fillId="0" borderId="0" xfId="2858" applyFont="1" applyFill="1" applyBorder="1"/>
    <xf numFmtId="0" fontId="69" fillId="0" borderId="0" xfId="2858" applyFont="1" applyFill="1" applyBorder="1"/>
    <xf numFmtId="3" fontId="4" fillId="0" borderId="127" xfId="4030" applyNumberFormat="1" applyFont="1" applyFill="1" applyBorder="1" applyAlignment="1">
      <alignment horizontal="left"/>
    </xf>
    <xf numFmtId="0" fontId="2" fillId="0" borderId="127" xfId="4030" applyFont="1" applyFill="1" applyBorder="1" applyAlignment="1">
      <alignment horizontal="left"/>
    </xf>
    <xf numFmtId="0" fontId="2" fillId="0" borderId="127" xfId="4030" applyFont="1" applyFill="1" applyBorder="1"/>
    <xf numFmtId="171" fontId="2" fillId="0" borderId="127" xfId="4030" applyNumberFormat="1" applyFont="1" applyFill="1" applyBorder="1"/>
    <xf numFmtId="37" fontId="2" fillId="0" borderId="127" xfId="3998" applyNumberFormat="1" applyFont="1" applyFill="1" applyBorder="1"/>
    <xf numFmtId="0" fontId="2" fillId="0" borderId="0" xfId="4030" applyFont="1" applyFill="1"/>
    <xf numFmtId="170" fontId="131" fillId="55" borderId="15" xfId="4008" applyNumberFormat="1" applyFont="1" applyFill="1" applyBorder="1" applyAlignment="1">
      <alignment horizontal="center" vertical="top" wrapText="1"/>
    </xf>
    <xf numFmtId="7" fontId="131" fillId="55" borderId="133" xfId="4008" applyNumberFormat="1" applyFont="1" applyFill="1" applyBorder="1" applyAlignment="1">
      <alignment horizontal="center" vertical="top" wrapText="1"/>
    </xf>
    <xf numFmtId="0" fontId="0" fillId="0" borderId="54" xfId="0" applyBorder="1" applyAlignment="1">
      <alignment horizontal="center" vertical="top" wrapText="1"/>
    </xf>
    <xf numFmtId="170" fontId="131" fillId="55" borderId="15" xfId="4030" applyNumberFormat="1" applyFont="1" applyFill="1" applyBorder="1" applyAlignment="1">
      <alignment horizontal="center" vertical="top" wrapText="1"/>
    </xf>
    <xf numFmtId="170" fontId="66" fillId="0" borderId="0" xfId="4008" applyNumberFormat="1" applyFont="1" applyFill="1" applyAlignment="1">
      <alignment horizontal="center"/>
    </xf>
    <xf numFmtId="0" fontId="129" fillId="0" borderId="0" xfId="4031" applyFont="1" applyFill="1" applyAlignment="1">
      <alignment horizontal="center"/>
    </xf>
    <xf numFmtId="0" fontId="139" fillId="0" borderId="27" xfId="4030" applyFont="1" applyFill="1" applyBorder="1" applyAlignment="1">
      <alignment horizontal="left" wrapText="1"/>
    </xf>
    <xf numFmtId="0" fontId="139" fillId="0" borderId="0" xfId="4030" applyFont="1" applyFill="1" applyBorder="1" applyAlignment="1">
      <alignment horizontal="left" wrapText="1"/>
    </xf>
    <xf numFmtId="0" fontId="139" fillId="0" borderId="29" xfId="4030" applyFont="1" applyFill="1" applyBorder="1" applyAlignment="1">
      <alignment horizontal="left" wrapText="1"/>
    </xf>
    <xf numFmtId="0" fontId="125" fillId="0" borderId="27" xfId="4030" applyFont="1" applyFill="1" applyBorder="1" applyAlignment="1">
      <alignment wrapText="1"/>
    </xf>
    <xf numFmtId="0" fontId="125" fillId="0" borderId="0" xfId="4030" applyFont="1" applyFill="1" applyBorder="1" applyAlignment="1">
      <alignment wrapText="1"/>
    </xf>
    <xf numFmtId="0" fontId="125" fillId="0" borderId="29" xfId="4030" applyFont="1" applyFill="1" applyBorder="1" applyAlignment="1">
      <alignment wrapText="1"/>
    </xf>
    <xf numFmtId="0" fontId="125" fillId="0" borderId="27" xfId="4030" applyFont="1" applyFill="1" applyBorder="1" applyAlignment="1">
      <alignment horizontal="left"/>
    </xf>
    <xf numFmtId="0" fontId="125" fillId="0" borderId="0" xfId="4030" applyFont="1" applyFill="1" applyBorder="1" applyAlignment="1">
      <alignment horizontal="left"/>
    </xf>
    <xf numFmtId="0" fontId="125" fillId="0" borderId="29" xfId="4030" applyFont="1" applyFill="1" applyBorder="1" applyAlignment="1">
      <alignment horizontal="left"/>
    </xf>
    <xf numFmtId="0" fontId="134" fillId="0" borderId="0" xfId="4031" applyFont="1" applyFill="1" applyAlignment="1">
      <alignment horizontal="center"/>
    </xf>
    <xf numFmtId="7" fontId="131" fillId="55" borderId="15" xfId="4008" applyNumberFormat="1" applyFont="1" applyFill="1" applyBorder="1" applyAlignment="1">
      <alignment horizontal="center" vertical="top" wrapText="1"/>
    </xf>
    <xf numFmtId="0" fontId="131" fillId="55" borderId="15" xfId="4030" applyFont="1" applyFill="1" applyBorder="1" applyAlignment="1">
      <alignment horizontal="center" vertical="top"/>
    </xf>
    <xf numFmtId="0" fontId="125" fillId="0" borderId="73" xfId="4030" applyFont="1" applyFill="1" applyBorder="1" applyAlignment="1">
      <alignment wrapText="1"/>
    </xf>
    <xf numFmtId="0" fontId="125" fillId="0" borderId="87" xfId="4030" applyFont="1" applyFill="1" applyBorder="1" applyAlignment="1">
      <alignment wrapText="1"/>
    </xf>
    <xf numFmtId="0" fontId="125" fillId="0" borderId="70" xfId="4030" applyFont="1" applyFill="1" applyBorder="1" applyAlignment="1">
      <alignment wrapText="1"/>
    </xf>
    <xf numFmtId="0" fontId="131" fillId="55" borderId="15" xfId="4030" applyFont="1" applyFill="1" applyBorder="1" applyAlignment="1">
      <alignment horizontal="left" vertical="top" wrapText="1"/>
    </xf>
    <xf numFmtId="0" fontId="10" fillId="0" borderId="0" xfId="4030" applyFill="1" applyAlignment="1">
      <alignment horizontal="left"/>
    </xf>
    <xf numFmtId="170" fontId="131" fillId="55" borderId="15" xfId="4008" applyNumberFormat="1" applyFont="1" applyFill="1" applyBorder="1" applyAlignment="1">
      <alignment horizontal="center" vertical="top" wrapText="1"/>
    </xf>
    <xf numFmtId="171" fontId="131" fillId="55" borderId="15" xfId="4030" applyNumberFormat="1" applyFont="1" applyFill="1" applyBorder="1" applyAlignment="1">
      <alignment horizontal="center" vertical="top"/>
    </xf>
    <xf numFmtId="49" fontId="131" fillId="55" borderId="15" xfId="4008" applyNumberFormat="1" applyFont="1" applyFill="1" applyBorder="1" applyAlignment="1">
      <alignment horizontal="center" vertical="top" wrapText="1"/>
    </xf>
    <xf numFmtId="0" fontId="69" fillId="0" borderId="0" xfId="2858" applyFont="1" applyFill="1" applyBorder="1" applyAlignment="1">
      <alignment wrapText="1"/>
    </xf>
    <xf numFmtId="0" fontId="69" fillId="0" borderId="0" xfId="2858" applyFont="1" applyFill="1" applyBorder="1" applyAlignment="1">
      <alignment horizontal="left" wrapText="1"/>
    </xf>
    <xf numFmtId="0" fontId="69" fillId="0" borderId="0" xfId="2858" applyNumberFormat="1" applyFont="1" applyFill="1" applyBorder="1" applyAlignment="1">
      <alignment wrapText="1"/>
    </xf>
    <xf numFmtId="0" fontId="69" fillId="0" borderId="0" xfId="2858" applyNumberFormat="1" applyFont="1" applyFill="1" applyBorder="1" applyAlignment="1">
      <alignment horizontal="left" wrapText="1"/>
    </xf>
    <xf numFmtId="14" fontId="88" fillId="0" borderId="0" xfId="3965" applyNumberFormat="1" applyFont="1" applyFill="1" applyBorder="1" applyAlignment="1">
      <alignment horizontal="center"/>
    </xf>
    <xf numFmtId="14" fontId="88" fillId="0" borderId="58" xfId="3965" applyNumberFormat="1" applyFont="1" applyFill="1" applyBorder="1" applyAlignment="1" applyProtection="1">
      <alignment horizontal="center" wrapText="1"/>
      <protection locked="0"/>
    </xf>
    <xf numFmtId="14" fontId="88" fillId="0" borderId="47" xfId="3965" applyNumberFormat="1" applyFont="1" applyFill="1" applyBorder="1" applyAlignment="1" applyProtection="1">
      <alignment horizontal="center" wrapText="1"/>
      <protection locked="0"/>
    </xf>
    <xf numFmtId="0" fontId="69" fillId="0" borderId="0" xfId="2858" applyNumberFormat="1" applyFont="1" applyFill="1" applyBorder="1" applyAlignment="1">
      <alignment horizontal="left" vertical="top" wrapText="1"/>
    </xf>
    <xf numFmtId="0" fontId="69" fillId="0" borderId="0" xfId="2858" applyNumberFormat="1" applyFont="1" applyFill="1" applyBorder="1" applyAlignment="1">
      <alignment horizontal="left"/>
    </xf>
    <xf numFmtId="49" fontId="69" fillId="0" borderId="10" xfId="0" applyNumberFormat="1" applyFont="1" applyFill="1" applyBorder="1" applyAlignment="1">
      <alignment vertical="center"/>
    </xf>
    <xf numFmtId="49" fontId="69" fillId="0" borderId="54" xfId="0" applyNumberFormat="1" applyFont="1" applyFill="1" applyBorder="1" applyAlignment="1">
      <alignment vertical="center"/>
    </xf>
    <xf numFmtId="0" fontId="69" fillId="0" borderId="10" xfId="2858" applyFont="1" applyFill="1" applyBorder="1" applyAlignment="1">
      <alignment vertical="center" wrapText="1"/>
    </xf>
    <xf numFmtId="0" fontId="69" fillId="0" borderId="54" xfId="2858" applyFont="1" applyFill="1" applyBorder="1" applyAlignment="1">
      <alignment vertical="center" wrapText="1"/>
    </xf>
    <xf numFmtId="0" fontId="69" fillId="0" borderId="36" xfId="2858" applyFont="1" applyFill="1" applyBorder="1" applyAlignment="1">
      <alignment horizontal="center" vertical="center"/>
    </xf>
    <xf numFmtId="0" fontId="69" fillId="0" borderId="21" xfId="2858" applyFont="1" applyFill="1" applyBorder="1" applyAlignment="1">
      <alignment horizontal="center" vertical="center"/>
    </xf>
    <xf numFmtId="0" fontId="69" fillId="0" borderId="0" xfId="2858" applyNumberFormat="1" applyFont="1" applyFill="1" applyBorder="1" applyAlignment="1"/>
    <xf numFmtId="0" fontId="69" fillId="0" borderId="134" xfId="2858" applyNumberFormat="1" applyFont="1" applyFill="1" applyBorder="1" applyAlignment="1">
      <alignment horizontal="center" vertical="center"/>
    </xf>
    <xf numFmtId="0" fontId="0" fillId="0" borderId="19" xfId="0" applyFill="1" applyBorder="1" applyAlignment="1">
      <alignment horizontal="center" vertical="center"/>
    </xf>
    <xf numFmtId="14" fontId="69" fillId="0" borderId="133" xfId="2858" applyNumberFormat="1" applyFont="1" applyFill="1" applyBorder="1" applyAlignment="1">
      <alignment horizontal="center" vertical="center"/>
    </xf>
    <xf numFmtId="0" fontId="0" fillId="0" borderId="54" xfId="0" applyFill="1" applyBorder="1" applyAlignment="1">
      <alignment horizontal="center" vertical="center"/>
    </xf>
    <xf numFmtId="14" fontId="88" fillId="0" borderId="0" xfId="6586" applyNumberFormat="1" applyFont="1" applyFill="1" applyBorder="1" applyAlignment="1">
      <alignment horizontal="center"/>
    </xf>
    <xf numFmtId="0" fontId="66" fillId="0" borderId="66" xfId="2858" applyNumberFormat="1" applyFont="1" applyFill="1" applyBorder="1" applyAlignment="1" applyProtection="1">
      <alignment horizontal="center" wrapText="1"/>
      <protection locked="0"/>
    </xf>
    <xf numFmtId="0" fontId="66" fillId="0" borderId="48" xfId="2858" applyNumberFormat="1" applyFont="1" applyFill="1" applyBorder="1" applyAlignment="1" applyProtection="1">
      <alignment horizontal="center" wrapText="1"/>
      <protection locked="0"/>
    </xf>
    <xf numFmtId="14" fontId="88" fillId="0" borderId="67" xfId="6586" applyNumberFormat="1" applyFont="1" applyFill="1" applyBorder="1" applyAlignment="1" applyProtection="1">
      <alignment horizontal="center" wrapText="1"/>
      <protection locked="0"/>
    </xf>
    <xf numFmtId="14" fontId="88" fillId="0" borderId="43" xfId="6586" applyNumberFormat="1" applyFont="1" applyFill="1" applyBorder="1" applyAlignment="1" applyProtection="1">
      <alignment horizontal="center" wrapText="1"/>
      <protection locked="0"/>
    </xf>
    <xf numFmtId="0" fontId="88" fillId="0" borderId="12" xfId="6586" applyFont="1" applyFill="1" applyBorder="1" applyAlignment="1">
      <alignment horizontal="center" wrapText="1"/>
    </xf>
    <xf numFmtId="0" fontId="88" fillId="0" borderId="13" xfId="6586" applyFont="1" applyFill="1" applyBorder="1" applyAlignment="1">
      <alignment horizontal="center" wrapText="1"/>
    </xf>
    <xf numFmtId="0" fontId="66" fillId="0" borderId="11" xfId="2858" applyFont="1" applyFill="1" applyBorder="1" applyAlignment="1">
      <alignment horizontal="center" wrapText="1"/>
    </xf>
    <xf numFmtId="0" fontId="66" fillId="0" borderId="64" xfId="2858" applyFont="1" applyFill="1" applyBorder="1" applyAlignment="1">
      <alignment horizontal="center" wrapText="1"/>
    </xf>
    <xf numFmtId="0" fontId="66" fillId="0" borderId="12" xfId="2858" applyFont="1" applyFill="1" applyBorder="1" applyAlignment="1">
      <alignment horizontal="center" wrapText="1"/>
    </xf>
    <xf numFmtId="0" fontId="66" fillId="0" borderId="13" xfId="2858" applyFont="1" applyFill="1" applyBorder="1" applyAlignment="1">
      <alignment horizontal="center" wrapText="1"/>
    </xf>
    <xf numFmtId="0" fontId="66" fillId="0" borderId="58" xfId="2858" applyFont="1" applyFill="1" applyBorder="1" applyAlignment="1">
      <alignment horizontal="center" wrapText="1"/>
    </xf>
    <xf numFmtId="0" fontId="66" fillId="0" borderId="46" xfId="2858" applyFont="1" applyFill="1" applyBorder="1" applyAlignment="1">
      <alignment horizontal="center" wrapText="1"/>
    </xf>
    <xf numFmtId="0" fontId="66" fillId="0" borderId="59" xfId="2858" applyFont="1" applyFill="1" applyBorder="1" applyAlignment="1">
      <alignment horizontal="center" wrapText="1"/>
    </xf>
    <xf numFmtId="0" fontId="88" fillId="0" borderId="73" xfId="6586" applyFont="1" applyFill="1" applyBorder="1" applyAlignment="1" applyProtection="1">
      <alignment horizontal="center" wrapText="1"/>
      <protection locked="0"/>
    </xf>
    <xf numFmtId="0" fontId="88" fillId="0" borderId="72" xfId="6586" applyFont="1" applyFill="1" applyBorder="1" applyAlignment="1" applyProtection="1">
      <alignment horizontal="center" wrapText="1"/>
      <protection locked="0"/>
    </xf>
    <xf numFmtId="0" fontId="69" fillId="0" borderId="0" xfId="2858" applyFont="1" applyFill="1" applyBorder="1" applyAlignment="1">
      <alignment horizontal="center"/>
    </xf>
    <xf numFmtId="0" fontId="66" fillId="0" borderId="0" xfId="2858" applyFont="1" applyFill="1" applyBorder="1" applyAlignment="1">
      <alignment horizontal="right"/>
    </xf>
    <xf numFmtId="49" fontId="69" fillId="0" borderId="133" xfId="0" applyNumberFormat="1" applyFont="1" applyFill="1" applyBorder="1" applyAlignment="1">
      <alignment vertical="center"/>
    </xf>
    <xf numFmtId="0" fontId="0" fillId="0" borderId="54" xfId="0" applyFill="1" applyBorder="1" applyAlignment="1">
      <alignment vertical="center"/>
    </xf>
    <xf numFmtId="165" fontId="113" fillId="0" borderId="133" xfId="2660" applyNumberFormat="1" applyFont="1" applyFill="1" applyBorder="1" applyAlignment="1">
      <alignment vertical="center"/>
    </xf>
    <xf numFmtId="0" fontId="69" fillId="0" borderId="135" xfId="2858" applyFont="1" applyFill="1" applyBorder="1" applyAlignment="1" applyProtection="1">
      <alignment horizontal="center" vertical="center"/>
    </xf>
    <xf numFmtId="0" fontId="0" fillId="0" borderId="21" xfId="0" applyFill="1" applyBorder="1" applyAlignment="1">
      <alignment horizontal="center" vertical="center"/>
    </xf>
    <xf numFmtId="0" fontId="69" fillId="0" borderId="133" xfId="2858" applyFont="1" applyFill="1" applyBorder="1" applyAlignment="1">
      <alignment vertical="center" wrapText="1"/>
    </xf>
    <xf numFmtId="0" fontId="0" fillId="0" borderId="54" xfId="0" applyFill="1" applyBorder="1" applyAlignment="1">
      <alignment vertical="center" wrapText="1"/>
    </xf>
    <xf numFmtId="0" fontId="69" fillId="0" borderId="135" xfId="2858" applyFont="1" applyFill="1" applyBorder="1" applyAlignment="1">
      <alignment horizontal="center" vertical="center"/>
    </xf>
    <xf numFmtId="15" fontId="69" fillId="0" borderId="134" xfId="2858" applyNumberFormat="1" applyFont="1" applyFill="1" applyBorder="1" applyAlignment="1">
      <alignment vertical="center"/>
    </xf>
    <xf numFmtId="0" fontId="0" fillId="0" borderId="19" xfId="0" applyFill="1" applyBorder="1" applyAlignment="1">
      <alignment vertical="center"/>
    </xf>
    <xf numFmtId="0" fontId="66" fillId="0" borderId="0" xfId="2858" applyFont="1" applyFill="1" applyAlignment="1">
      <alignment horizontal="center"/>
    </xf>
    <xf numFmtId="0" fontId="69" fillId="0" borderId="0" xfId="2858" applyFont="1" applyFill="1" applyBorder="1" applyAlignment="1">
      <alignment horizontal="left"/>
    </xf>
    <xf numFmtId="0" fontId="69" fillId="0" borderId="0" xfId="2858" applyFont="1" applyFill="1" applyAlignment="1"/>
    <xf numFmtId="0" fontId="90" fillId="0" borderId="15" xfId="6589" applyFont="1" applyFill="1" applyBorder="1" applyAlignment="1">
      <alignment horizontal="center" vertical="center" wrapText="1"/>
    </xf>
    <xf numFmtId="0" fontId="90" fillId="0" borderId="16" xfId="6589" applyFont="1" applyFill="1" applyBorder="1" applyAlignment="1">
      <alignment horizontal="center" vertical="center" wrapText="1"/>
    </xf>
    <xf numFmtId="0" fontId="90" fillId="0" borderId="25" xfId="6589" applyFont="1" applyFill="1" applyBorder="1" applyAlignment="1">
      <alignment horizontal="center" vertical="center" wrapText="1"/>
    </xf>
    <xf numFmtId="0" fontId="90" fillId="0" borderId="55" xfId="6589" applyFont="1" applyFill="1" applyBorder="1" applyAlignment="1">
      <alignment horizontal="center" vertical="center" wrapText="1"/>
    </xf>
    <xf numFmtId="42" fontId="69" fillId="0" borderId="32" xfId="2858" applyNumberFormat="1" applyFont="1" applyFill="1" applyBorder="1" applyAlignment="1">
      <alignment horizontal="center" vertical="center"/>
    </xf>
    <xf numFmtId="42" fontId="69" fillId="0" borderId="26" xfId="2858" applyNumberFormat="1" applyFont="1" applyFill="1" applyBorder="1" applyAlignment="1">
      <alignment horizontal="center" vertical="center"/>
    </xf>
    <xf numFmtId="165" fontId="69" fillId="0" borderId="34" xfId="2858" applyNumberFormat="1" applyFont="1" applyFill="1" applyBorder="1" applyAlignment="1">
      <alignment horizontal="center" vertical="center"/>
    </xf>
    <xf numFmtId="165" fontId="69" fillId="0" borderId="30" xfId="2858" applyNumberFormat="1" applyFont="1" applyFill="1" applyBorder="1" applyAlignment="1">
      <alignment horizontal="center" vertical="center"/>
    </xf>
    <xf numFmtId="0" fontId="66" fillId="0" borderId="0" xfId="2858" applyFont="1" applyFill="1" applyBorder="1" applyAlignment="1">
      <alignment horizontal="center" wrapText="1"/>
    </xf>
    <xf numFmtId="42" fontId="66" fillId="0" borderId="0" xfId="2858" applyNumberFormat="1" applyFont="1" applyFill="1" applyBorder="1" applyAlignment="1">
      <alignment horizontal="left"/>
    </xf>
    <xf numFmtId="42" fontId="66" fillId="0" borderId="86" xfId="2858" applyNumberFormat="1" applyFont="1" applyFill="1" applyBorder="1"/>
    <xf numFmtId="0" fontId="66" fillId="0" borderId="0" xfId="2858" applyFont="1" applyFill="1" applyBorder="1" applyAlignment="1">
      <alignment horizontal="center"/>
    </xf>
    <xf numFmtId="42" fontId="66" fillId="0" borderId="86" xfId="2858" applyNumberFormat="1" applyFont="1" applyFill="1" applyBorder="1" applyAlignment="1"/>
    <xf numFmtId="42" fontId="69" fillId="0" borderId="12" xfId="2858" applyNumberFormat="1" applyFont="1" applyFill="1" applyBorder="1" applyAlignment="1">
      <alignment vertical="center"/>
    </xf>
    <xf numFmtId="42" fontId="69" fillId="0" borderId="13" xfId="2858" applyNumberFormat="1" applyFont="1" applyFill="1" applyBorder="1" applyAlignment="1">
      <alignment vertical="center"/>
    </xf>
    <xf numFmtId="42" fontId="69" fillId="0" borderId="15" xfId="2858" applyNumberFormat="1" applyFont="1" applyFill="1" applyBorder="1" applyAlignment="1">
      <alignment vertical="center"/>
    </xf>
    <xf numFmtId="42" fontId="69" fillId="0" borderId="16" xfId="2858" applyNumberFormat="1" applyFont="1" applyFill="1" applyBorder="1" applyAlignment="1">
      <alignment vertical="center"/>
    </xf>
    <xf numFmtId="0" fontId="69" fillId="0" borderId="14" xfId="2858" applyNumberFormat="1" applyFont="1" applyFill="1" applyBorder="1" applyAlignment="1" applyProtection="1">
      <alignment horizontal="center" vertical="center" wrapText="1"/>
      <protection locked="0"/>
    </xf>
    <xf numFmtId="0" fontId="69" fillId="0" borderId="24" xfId="2858" applyNumberFormat="1" applyFont="1" applyFill="1" applyBorder="1" applyAlignment="1" applyProtection="1">
      <alignment horizontal="center" vertical="center" wrapText="1"/>
      <protection locked="0"/>
    </xf>
    <xf numFmtId="14" fontId="69" fillId="0" borderId="15" xfId="2858" applyNumberFormat="1" applyFont="1" applyFill="1" applyBorder="1" applyAlignment="1">
      <alignment horizontal="center" vertical="center"/>
    </xf>
    <xf numFmtId="14" fontId="69" fillId="0" borderId="25" xfId="2858" applyNumberFormat="1" applyFont="1" applyFill="1" applyBorder="1" applyAlignment="1">
      <alignment horizontal="center" vertical="center"/>
    </xf>
    <xf numFmtId="0" fontId="69" fillId="0" borderId="15" xfId="2858" applyFont="1" applyFill="1" applyBorder="1" applyAlignment="1">
      <alignment vertical="center" wrapText="1"/>
    </xf>
    <xf numFmtId="0" fontId="69" fillId="0" borderId="25" xfId="2858" applyFont="1" applyFill="1" applyBorder="1" applyAlignment="1">
      <alignment vertical="center" wrapText="1"/>
    </xf>
    <xf numFmtId="0" fontId="69" fillId="0" borderId="15" xfId="2858" applyFont="1" applyFill="1" applyBorder="1" applyAlignment="1">
      <alignment vertical="center"/>
    </xf>
    <xf numFmtId="0" fontId="69" fillId="0" borderId="25" xfId="2858" applyFont="1" applyFill="1" applyBorder="1" applyAlignment="1">
      <alignment vertical="center"/>
    </xf>
    <xf numFmtId="0" fontId="69" fillId="0" borderId="15" xfId="2858" applyFont="1" applyFill="1" applyBorder="1" applyAlignment="1">
      <alignment horizontal="center" vertical="center"/>
    </xf>
    <xf numFmtId="0" fontId="69" fillId="0" borderId="25" xfId="2858" applyFont="1" applyFill="1" applyBorder="1" applyAlignment="1">
      <alignment horizontal="center" vertical="center"/>
    </xf>
    <xf numFmtId="0" fontId="69" fillId="0" borderId="15" xfId="2858" applyFont="1" applyFill="1" applyBorder="1" applyAlignment="1">
      <alignment horizontal="center" vertical="center" wrapText="1"/>
    </xf>
    <xf numFmtId="0" fontId="69" fillId="0" borderId="25" xfId="2858" applyFont="1" applyFill="1" applyBorder="1" applyAlignment="1">
      <alignment horizontal="center" vertical="center" wrapText="1"/>
    </xf>
    <xf numFmtId="42" fontId="69" fillId="0" borderId="25" xfId="2858" applyNumberFormat="1" applyFont="1" applyFill="1" applyBorder="1" applyAlignment="1">
      <alignment vertical="center"/>
    </xf>
    <xf numFmtId="0" fontId="69" fillId="0" borderId="12" xfId="2858" applyFont="1" applyFill="1" applyBorder="1" applyAlignment="1">
      <alignment vertical="center" wrapText="1"/>
    </xf>
    <xf numFmtId="0" fontId="90" fillId="0" borderId="12" xfId="6589" applyFont="1" applyFill="1" applyBorder="1" applyAlignment="1">
      <alignment horizontal="center" vertical="center" wrapText="1"/>
    </xf>
    <xf numFmtId="0" fontId="90" fillId="0" borderId="13" xfId="6589" applyFont="1" applyFill="1" applyBorder="1" applyAlignment="1">
      <alignment horizontal="center" vertical="center" wrapText="1"/>
    </xf>
    <xf numFmtId="14" fontId="90" fillId="0" borderId="47" xfId="6589" applyNumberFormat="1" applyFont="1" applyFill="1" applyBorder="1" applyAlignment="1">
      <alignment horizontal="center" vertical="center" wrapText="1"/>
    </xf>
    <xf numFmtId="14" fontId="90" fillId="0" borderId="18" xfId="6589" applyNumberFormat="1" applyFont="1" applyFill="1" applyBorder="1" applyAlignment="1">
      <alignment horizontal="center" vertical="center" wrapText="1"/>
    </xf>
    <xf numFmtId="1" fontId="91" fillId="0" borderId="12" xfId="6589" applyNumberFormat="1" applyFont="1" applyFill="1" applyBorder="1" applyAlignment="1">
      <alignment horizontal="center" vertical="center" wrapText="1"/>
    </xf>
    <xf numFmtId="1" fontId="91" fillId="0" borderId="15" xfId="6589" applyNumberFormat="1" applyFont="1" applyFill="1" applyBorder="1" applyAlignment="1">
      <alignment horizontal="center" vertical="center" wrapText="1"/>
    </xf>
    <xf numFmtId="0" fontId="69" fillId="0" borderId="11" xfId="2858" applyNumberFormat="1" applyFont="1" applyFill="1" applyBorder="1" applyAlignment="1" applyProtection="1">
      <alignment horizontal="center" vertical="center" wrapText="1"/>
      <protection locked="0"/>
    </xf>
    <xf numFmtId="14" fontId="69" fillId="0" borderId="12" xfId="2858" applyNumberFormat="1" applyFont="1" applyFill="1" applyBorder="1" applyAlignment="1">
      <alignment horizontal="center" vertical="center"/>
    </xf>
    <xf numFmtId="0" fontId="69" fillId="0" borderId="12" xfId="2858" applyFont="1" applyFill="1" applyBorder="1" applyAlignment="1">
      <alignment vertical="center"/>
    </xf>
    <xf numFmtId="0" fontId="69" fillId="0" borderId="12" xfId="2858" applyFont="1" applyFill="1" applyBorder="1" applyAlignment="1">
      <alignment horizontal="center" vertical="center"/>
    </xf>
    <xf numFmtId="0" fontId="69" fillId="0" borderId="12" xfId="2858" applyFont="1" applyFill="1" applyBorder="1" applyAlignment="1">
      <alignment horizontal="center" vertical="center" wrapText="1"/>
    </xf>
    <xf numFmtId="0" fontId="88" fillId="0" borderId="53" xfId="6589" applyFont="1" applyFill="1" applyBorder="1" applyAlignment="1">
      <alignment horizontal="center" wrapText="1"/>
    </xf>
    <xf numFmtId="0" fontId="65" fillId="0" borderId="69" xfId="2858" applyFill="1" applyBorder="1"/>
    <xf numFmtId="0" fontId="65" fillId="0" borderId="61" xfId="2858" applyFill="1" applyBorder="1"/>
    <xf numFmtId="0" fontId="65" fillId="0" borderId="70" xfId="2858" applyFill="1" applyBorder="1"/>
    <xf numFmtId="0" fontId="88" fillId="0" borderId="58" xfId="6589" applyFont="1" applyFill="1" applyBorder="1" applyAlignment="1">
      <alignment horizontal="center" wrapText="1"/>
    </xf>
    <xf numFmtId="0" fontId="88" fillId="0" borderId="46" xfId="6589" applyFont="1" applyFill="1" applyBorder="1" applyAlignment="1">
      <alignment horizontal="center" wrapText="1"/>
    </xf>
    <xf numFmtId="0" fontId="66" fillId="0" borderId="88" xfId="2858" applyFont="1" applyFill="1" applyBorder="1" applyAlignment="1">
      <alignment horizontal="center" vertical="center" wrapText="1"/>
    </xf>
    <xf numFmtId="0" fontId="66" fillId="0" borderId="89" xfId="2858" applyFont="1" applyFill="1" applyBorder="1" applyAlignment="1">
      <alignment horizontal="center" vertical="center" wrapText="1"/>
    </xf>
    <xf numFmtId="0" fontId="66" fillId="0" borderId="90" xfId="2858" applyFont="1" applyFill="1" applyBorder="1" applyAlignment="1">
      <alignment horizontal="center" vertical="center" wrapText="1"/>
    </xf>
    <xf numFmtId="0" fontId="66" fillId="0" borderId="34" xfId="2858" applyFont="1" applyFill="1" applyBorder="1" applyAlignment="1">
      <alignment horizontal="center"/>
    </xf>
    <xf numFmtId="0" fontId="66" fillId="0" borderId="56" xfId="2858" applyFont="1" applyFill="1" applyBorder="1" applyAlignment="1">
      <alignment horizontal="center"/>
    </xf>
    <xf numFmtId="0" fontId="88" fillId="0" borderId="28" xfId="6589" applyFont="1" applyFill="1" applyBorder="1" applyAlignment="1">
      <alignment horizontal="center" wrapText="1"/>
    </xf>
    <xf numFmtId="0" fontId="88" fillId="0" borderId="56" xfId="6589" applyFont="1" applyFill="1" applyBorder="1" applyAlignment="1">
      <alignment horizontal="center" wrapText="1"/>
    </xf>
    <xf numFmtId="0" fontId="88" fillId="0" borderId="34" xfId="6589" applyFont="1" applyFill="1" applyBorder="1" applyAlignment="1">
      <alignment horizontal="center" wrapText="1"/>
    </xf>
    <xf numFmtId="0" fontId="88" fillId="0" borderId="30" xfId="6589" applyFont="1" applyFill="1" applyBorder="1" applyAlignment="1">
      <alignment horizontal="center" wrapText="1"/>
    </xf>
    <xf numFmtId="0" fontId="69" fillId="0" borderId="0" xfId="2858" applyFont="1" applyFill="1" applyBorder="1" applyAlignment="1">
      <alignment horizontal="left" vertical="top" wrapText="1"/>
    </xf>
    <xf numFmtId="0" fontId="88" fillId="0" borderId="0" xfId="6589" applyFont="1" applyFill="1" applyAlignment="1">
      <alignment horizontal="center"/>
    </xf>
    <xf numFmtId="0" fontId="66" fillId="0" borderId="53" xfId="2858" applyFont="1" applyFill="1" applyBorder="1" applyAlignment="1">
      <alignment horizontal="center" wrapText="1"/>
    </xf>
    <xf numFmtId="0" fontId="66" fillId="0" borderId="61" xfId="2858" applyFont="1" applyFill="1" applyBorder="1" applyAlignment="1">
      <alignment horizontal="center" wrapText="1"/>
    </xf>
    <xf numFmtId="0" fontId="66" fillId="0" borderId="31" xfId="2858" applyFont="1" applyFill="1" applyBorder="1" applyAlignment="1">
      <alignment horizontal="center"/>
    </xf>
    <xf numFmtId="0" fontId="66" fillId="0" borderId="46" xfId="2858" applyFont="1" applyFill="1" applyBorder="1" applyAlignment="1">
      <alignment horizontal="center"/>
    </xf>
    <xf numFmtId="0" fontId="66" fillId="0" borderId="47" xfId="2858" applyFont="1" applyFill="1" applyBorder="1" applyAlignment="1">
      <alignment horizontal="center"/>
    </xf>
    <xf numFmtId="0" fontId="66" fillId="0" borderId="67" xfId="2858" applyFont="1" applyFill="1" applyBorder="1" applyAlignment="1">
      <alignment horizontal="center" wrapText="1"/>
    </xf>
    <xf numFmtId="0" fontId="66" fillId="0" borderId="43" xfId="2858" applyFont="1" applyFill="1" applyBorder="1" applyAlignment="1">
      <alignment horizontal="center" wrapText="1"/>
    </xf>
    <xf numFmtId="0" fontId="88" fillId="0" borderId="64" xfId="6589" applyFont="1" applyFill="1" applyBorder="1" applyAlignment="1">
      <alignment horizontal="center" wrapText="1"/>
    </xf>
    <xf numFmtId="0" fontId="88" fillId="0" borderId="61" xfId="6589" applyFont="1" applyFill="1" applyBorder="1" applyAlignment="1">
      <alignment horizontal="center" wrapText="1"/>
    </xf>
    <xf numFmtId="0" fontId="88" fillId="0" borderId="72" xfId="6589" applyFont="1" applyFill="1" applyBorder="1" applyAlignment="1">
      <alignment horizontal="center" wrapText="1"/>
    </xf>
    <xf numFmtId="0" fontId="69" fillId="0" borderId="0" xfId="2858" applyFont="1" applyFill="1" applyAlignment="1">
      <alignment horizontal="left" wrapText="1"/>
    </xf>
    <xf numFmtId="0" fontId="69" fillId="0" borderId="0" xfId="2858" applyFont="1" applyFill="1" applyAlignment="1">
      <alignment wrapText="1"/>
    </xf>
    <xf numFmtId="0" fontId="69" fillId="0" borderId="0" xfId="2858" applyFont="1" applyFill="1" applyBorder="1"/>
    <xf numFmtId="0" fontId="69" fillId="0" borderId="0" xfId="2858" applyFont="1" applyFill="1"/>
    <xf numFmtId="42" fontId="69" fillId="0" borderId="10" xfId="2858" applyNumberFormat="1" applyFont="1" applyFill="1" applyBorder="1" applyAlignment="1">
      <alignment vertical="center"/>
    </xf>
    <xf numFmtId="42" fontId="69" fillId="0" borderId="40" xfId="2858" applyNumberFormat="1" applyFont="1" applyFill="1" applyBorder="1" applyAlignment="1">
      <alignment vertical="center"/>
    </xf>
    <xf numFmtId="42" fontId="69" fillId="0" borderId="54" xfId="2858" applyNumberFormat="1" applyFont="1" applyFill="1" applyBorder="1" applyAlignment="1">
      <alignment vertical="center"/>
    </xf>
    <xf numFmtId="0" fontId="69" fillId="0" borderId="39" xfId="2858" applyFont="1" applyFill="1" applyBorder="1" applyAlignment="1">
      <alignment horizontal="center" vertical="center" wrapText="1"/>
    </xf>
    <xf numFmtId="0" fontId="69" fillId="0" borderId="42" xfId="2858" applyFont="1" applyFill="1" applyBorder="1" applyAlignment="1">
      <alignment horizontal="center" vertical="center" wrapText="1"/>
    </xf>
    <xf numFmtId="0" fontId="69" fillId="0" borderId="33" xfId="2858" applyFont="1" applyFill="1" applyBorder="1" applyAlignment="1">
      <alignment horizontal="center" vertical="center" wrapText="1"/>
    </xf>
    <xf numFmtId="0" fontId="69" fillId="0" borderId="0" xfId="2858" applyFont="1" applyFill="1" applyAlignment="1">
      <alignment horizontal="left"/>
    </xf>
    <xf numFmtId="166" fontId="69" fillId="0" borderId="68" xfId="2858" applyNumberFormat="1" applyFont="1" applyFill="1" applyBorder="1" applyAlignment="1">
      <alignment horizontal="center" vertical="center" wrapText="1"/>
    </xf>
    <xf numFmtId="166" fontId="69" fillId="0" borderId="22" xfId="2858" applyNumberFormat="1" applyFont="1" applyFill="1" applyBorder="1" applyAlignment="1">
      <alignment horizontal="center" vertical="center" wrapText="1"/>
    </xf>
    <xf numFmtId="166" fontId="69" fillId="0" borderId="21" xfId="2858" applyNumberFormat="1" applyFont="1" applyFill="1" applyBorder="1" applyAlignment="1">
      <alignment horizontal="center" vertical="center" wrapText="1"/>
    </xf>
    <xf numFmtId="0" fontId="66" fillId="0" borderId="0" xfId="2858" applyFont="1" applyFill="1" applyBorder="1" applyAlignment="1">
      <alignment horizontal="right" wrapText="1"/>
    </xf>
    <xf numFmtId="42" fontId="66" fillId="0" borderId="86" xfId="2858" applyNumberFormat="1" applyFont="1" applyFill="1" applyBorder="1" applyAlignment="1">
      <alignment horizontal="center" wrapText="1"/>
    </xf>
    <xf numFmtId="0" fontId="66" fillId="0" borderId="86" xfId="2858" applyFont="1" applyFill="1" applyBorder="1" applyAlignment="1">
      <alignment horizontal="center" wrapText="1"/>
    </xf>
    <xf numFmtId="0" fontId="69" fillId="0" borderId="27" xfId="2858" applyNumberFormat="1" applyFont="1" applyFill="1" applyBorder="1" applyAlignment="1" applyProtection="1">
      <alignment horizontal="center" vertical="center" wrapText="1"/>
      <protection locked="0"/>
    </xf>
    <xf numFmtId="0" fontId="69" fillId="0" borderId="73" xfId="2858" applyNumberFormat="1" applyFont="1" applyFill="1" applyBorder="1" applyAlignment="1" applyProtection="1">
      <alignment horizontal="center" vertical="center" wrapText="1"/>
      <protection locked="0"/>
    </xf>
    <xf numFmtId="0" fontId="69" fillId="0" borderId="40" xfId="2858" applyNumberFormat="1" applyFont="1" applyFill="1" applyBorder="1" applyAlignment="1" applyProtection="1">
      <alignment horizontal="center" vertical="center" wrapText="1"/>
      <protection locked="0"/>
    </xf>
    <xf numFmtId="0" fontId="69" fillId="0" borderId="43" xfId="2858" applyNumberFormat="1" applyFont="1" applyFill="1" applyBorder="1" applyAlignment="1" applyProtection="1">
      <alignment horizontal="center" vertical="center" wrapText="1"/>
      <protection locked="0"/>
    </xf>
    <xf numFmtId="0" fontId="69" fillId="0" borderId="67" xfId="2858" applyNumberFormat="1" applyFont="1" applyFill="1" applyBorder="1" applyAlignment="1">
      <alignment horizontal="left" vertical="center" wrapText="1"/>
    </xf>
    <xf numFmtId="0" fontId="69" fillId="0" borderId="54" xfId="2858" applyNumberFormat="1" applyFont="1" applyFill="1" applyBorder="1" applyAlignment="1">
      <alignment horizontal="left" vertical="center" wrapText="1"/>
    </xf>
    <xf numFmtId="14" fontId="90" fillId="0" borderId="67" xfId="6589" applyNumberFormat="1" applyFont="1" applyFill="1" applyBorder="1" applyAlignment="1">
      <alignment horizontal="left" vertical="top" wrapText="1"/>
    </xf>
    <xf numFmtId="14" fontId="90" fillId="0" borderId="54" xfId="6589" applyNumberFormat="1" applyFont="1" applyFill="1" applyBorder="1" applyAlignment="1">
      <alignment horizontal="left" vertical="top" wrapText="1"/>
    </xf>
    <xf numFmtId="0" fontId="90" fillId="0" borderId="17" xfId="6589" applyFont="1" applyFill="1" applyBorder="1" applyAlignment="1">
      <alignment horizontal="center" vertical="center" wrapText="1"/>
    </xf>
    <xf numFmtId="0" fontId="90" fillId="0" borderId="18" xfId="6589" applyFont="1" applyFill="1" applyBorder="1" applyAlignment="1">
      <alignment horizontal="center" vertical="center" wrapText="1"/>
    </xf>
    <xf numFmtId="0" fontId="90" fillId="0" borderId="67" xfId="2660" applyNumberFormat="1" applyFont="1" applyFill="1" applyBorder="1" applyAlignment="1">
      <alignment horizontal="center" vertical="center"/>
    </xf>
    <xf numFmtId="0" fontId="90" fillId="0" borderId="40" xfId="2660" applyNumberFormat="1" applyFont="1" applyFill="1" applyBorder="1" applyAlignment="1">
      <alignment horizontal="center" vertical="center"/>
    </xf>
    <xf numFmtId="0" fontId="90" fillId="0" borderId="54" xfId="2660" applyNumberFormat="1" applyFont="1" applyFill="1" applyBorder="1" applyAlignment="1">
      <alignment horizontal="center" vertical="center"/>
    </xf>
    <xf numFmtId="0" fontId="90" fillId="0" borderId="39" xfId="6589" applyFont="1" applyFill="1" applyBorder="1" applyAlignment="1">
      <alignment horizontal="center" vertical="center"/>
    </xf>
    <xf numFmtId="0" fontId="90" fillId="0" borderId="42" xfId="6589" applyFont="1" applyFill="1" applyBorder="1" applyAlignment="1">
      <alignment horizontal="center" vertical="center"/>
    </xf>
    <xf numFmtId="0" fontId="90" fillId="0" borderId="33" xfId="6589" applyFont="1" applyFill="1" applyBorder="1" applyAlignment="1">
      <alignment horizontal="center" vertical="center"/>
    </xf>
    <xf numFmtId="0" fontId="90" fillId="0" borderId="38" xfId="6589" applyFont="1" applyFill="1" applyBorder="1" applyAlignment="1">
      <alignment horizontal="center" vertical="top" wrapText="1"/>
    </xf>
    <xf numFmtId="0" fontId="90" fillId="0" borderId="29" xfId="6589" applyFont="1" applyFill="1" applyBorder="1" applyAlignment="1">
      <alignment horizontal="center" vertical="top" wrapText="1"/>
    </xf>
    <xf numFmtId="0" fontId="90" fillId="0" borderId="71" xfId="6589" applyFont="1" applyFill="1" applyBorder="1" applyAlignment="1">
      <alignment horizontal="center" vertical="top" wrapText="1"/>
    </xf>
    <xf numFmtId="0" fontId="90" fillId="0" borderId="35" xfId="6589" applyFont="1" applyFill="1" applyBorder="1" applyAlignment="1">
      <alignment horizontal="center" vertical="center" wrapText="1"/>
    </xf>
    <xf numFmtId="0" fontId="90" fillId="0" borderId="74" xfId="6589" applyFont="1" applyFill="1" applyBorder="1" applyAlignment="1">
      <alignment horizontal="center" vertical="center" wrapText="1"/>
    </xf>
    <xf numFmtId="0" fontId="90" fillId="0" borderId="103" xfId="6589" applyFont="1" applyFill="1" applyBorder="1" applyAlignment="1">
      <alignment horizontal="center" vertical="center" wrapText="1"/>
    </xf>
    <xf numFmtId="0" fontId="69" fillId="0" borderId="10" xfId="2858" applyFont="1" applyFill="1" applyBorder="1" applyAlignment="1">
      <alignment horizontal="left" vertical="center" wrapText="1"/>
    </xf>
    <xf numFmtId="0" fontId="69" fillId="0" borderId="40" xfId="2858" applyFont="1" applyFill="1" applyBorder="1" applyAlignment="1">
      <alignment horizontal="left" vertical="center" wrapText="1"/>
    </xf>
    <xf numFmtId="0" fontId="69" fillId="0" borderId="104" xfId="2858" applyFont="1" applyFill="1" applyBorder="1" applyAlignment="1">
      <alignment horizontal="left" vertical="center" wrapText="1"/>
    </xf>
    <xf numFmtId="166" fontId="90" fillId="0" borderId="36" xfId="2660" quotePrefix="1" applyNumberFormat="1" applyFont="1" applyFill="1" applyBorder="1" applyAlignment="1">
      <alignment horizontal="center" vertical="center"/>
    </xf>
    <xf numFmtId="166" fontId="90" fillId="0" borderId="22" xfId="2660" quotePrefix="1" applyNumberFormat="1" applyFont="1" applyFill="1" applyBorder="1" applyAlignment="1">
      <alignment horizontal="center" vertical="center"/>
    </xf>
    <xf numFmtId="166" fontId="90" fillId="0" borderId="105" xfId="2660" quotePrefix="1" applyNumberFormat="1" applyFont="1" applyFill="1" applyBorder="1" applyAlignment="1">
      <alignment horizontal="center" vertical="center"/>
    </xf>
    <xf numFmtId="0" fontId="69" fillId="0" borderId="62" xfId="2858" applyNumberFormat="1" applyFont="1" applyFill="1" applyBorder="1" applyAlignment="1" applyProtection="1">
      <alignment horizontal="center" vertical="center" wrapText="1"/>
      <protection locked="0"/>
    </xf>
    <xf numFmtId="0" fontId="69" fillId="0" borderId="67" xfId="2858" applyNumberFormat="1" applyFont="1" applyFill="1" applyBorder="1" applyAlignment="1" applyProtection="1">
      <alignment horizontal="center" vertical="center" wrapText="1"/>
      <protection locked="0"/>
    </xf>
    <xf numFmtId="0" fontId="66" fillId="0" borderId="40" xfId="2858" applyNumberFormat="1" applyFont="1" applyFill="1" applyBorder="1" applyAlignment="1" applyProtection="1">
      <alignment horizontal="center" vertical="center" wrapText="1"/>
      <protection locked="0"/>
    </xf>
    <xf numFmtId="0" fontId="66" fillId="0" borderId="43" xfId="2858" applyNumberFormat="1" applyFont="1" applyFill="1" applyBorder="1" applyAlignment="1" applyProtection="1">
      <alignment horizontal="center" vertical="center" wrapText="1"/>
      <protection locked="0"/>
    </xf>
    <xf numFmtId="0" fontId="69" fillId="0" borderId="38" xfId="2858" applyFont="1" applyFill="1" applyBorder="1" applyAlignment="1">
      <alignment horizontal="center" vertical="center" wrapText="1"/>
    </xf>
    <xf numFmtId="0" fontId="69" fillId="0" borderId="29" xfId="2858" applyFont="1" applyFill="1" applyBorder="1" applyAlignment="1">
      <alignment horizontal="center" vertical="center" wrapText="1"/>
    </xf>
    <xf numFmtId="0" fontId="69" fillId="0" borderId="71" xfId="2858" applyFont="1" applyFill="1" applyBorder="1" applyAlignment="1">
      <alignment horizontal="center" vertical="center" wrapText="1"/>
    </xf>
    <xf numFmtId="14" fontId="90" fillId="0" borderId="50" xfId="6589" applyNumberFormat="1" applyFont="1" applyFill="1" applyBorder="1" applyAlignment="1">
      <alignment horizontal="center" vertical="center"/>
    </xf>
    <xf numFmtId="14" fontId="90" fillId="0" borderId="52" xfId="6589" applyNumberFormat="1" applyFont="1" applyFill="1" applyBorder="1" applyAlignment="1">
      <alignment horizontal="center" vertical="center"/>
    </xf>
    <xf numFmtId="14" fontId="90" fillId="0" borderId="19" xfId="6589" applyNumberFormat="1" applyFont="1" applyFill="1" applyBorder="1" applyAlignment="1">
      <alignment horizontal="center" vertical="center"/>
    </xf>
    <xf numFmtId="14" fontId="90" fillId="0" borderId="10" xfId="6589" applyNumberFormat="1" applyFont="1" applyFill="1" applyBorder="1" applyAlignment="1">
      <alignment horizontal="left" vertical="center" wrapText="1"/>
    </xf>
    <xf numFmtId="14" fontId="90" fillId="0" borderId="40" xfId="6589" applyNumberFormat="1" applyFont="1" applyFill="1" applyBorder="1" applyAlignment="1">
      <alignment horizontal="left" vertical="center" wrapText="1"/>
    </xf>
    <xf numFmtId="14" fontId="90" fillId="0" borderId="54" xfId="6589" applyNumberFormat="1" applyFont="1" applyFill="1" applyBorder="1" applyAlignment="1">
      <alignment horizontal="left" vertical="center" wrapText="1"/>
    </xf>
    <xf numFmtId="42" fontId="69" fillId="0" borderId="10" xfId="2858" applyNumberFormat="1" applyFont="1" applyFill="1" applyBorder="1" applyAlignment="1">
      <alignment horizontal="center" vertical="center" wrapText="1"/>
    </xf>
    <xf numFmtId="42" fontId="69" fillId="0" borderId="40" xfId="2858" applyNumberFormat="1" applyFont="1" applyFill="1" applyBorder="1" applyAlignment="1">
      <alignment horizontal="center" vertical="center" wrapText="1"/>
    </xf>
    <xf numFmtId="42" fontId="69" fillId="0" borderId="54" xfId="2858" applyNumberFormat="1" applyFont="1" applyFill="1" applyBorder="1" applyAlignment="1">
      <alignment horizontal="center" vertical="center" wrapText="1"/>
    </xf>
    <xf numFmtId="0" fontId="90" fillId="0" borderId="38" xfId="6589" applyFont="1" applyFill="1" applyBorder="1" applyAlignment="1">
      <alignment horizontal="center" vertical="center" wrapText="1"/>
    </xf>
    <xf numFmtId="0" fontId="90" fillId="0" borderId="29" xfId="6589" applyFont="1" applyFill="1" applyBorder="1" applyAlignment="1">
      <alignment horizontal="center" vertical="center" wrapText="1"/>
    </xf>
    <xf numFmtId="0" fontId="90" fillId="0" borderId="71" xfId="6589" applyFont="1" applyFill="1" applyBorder="1" applyAlignment="1">
      <alignment horizontal="center" vertical="center" wrapText="1"/>
    </xf>
    <xf numFmtId="14" fontId="69" fillId="0" borderId="10" xfId="2858" applyNumberFormat="1" applyFont="1" applyFill="1" applyBorder="1" applyAlignment="1">
      <alignment horizontal="center" vertical="center"/>
    </xf>
    <xf numFmtId="14" fontId="69" fillId="0" borderId="54" xfId="2858" applyNumberFormat="1" applyFont="1" applyFill="1" applyBorder="1" applyAlignment="1">
      <alignment horizontal="center" vertical="center"/>
    </xf>
    <xf numFmtId="0" fontId="69" fillId="0" borderId="10" xfId="2858" applyFont="1" applyFill="1" applyBorder="1" applyAlignment="1">
      <alignment horizontal="center" vertical="center" wrapText="1"/>
    </xf>
    <xf numFmtId="0" fontId="69" fillId="0" borderId="54" xfId="2858" applyFont="1" applyFill="1" applyBorder="1" applyAlignment="1">
      <alignment horizontal="center" vertical="center" wrapText="1"/>
    </xf>
    <xf numFmtId="0" fontId="69" fillId="0" borderId="54" xfId="2858" applyFont="1" applyFill="1" applyBorder="1" applyAlignment="1">
      <alignment horizontal="left" vertical="center" wrapText="1"/>
    </xf>
    <xf numFmtId="42" fontId="69" fillId="0" borderId="10" xfId="2858" applyNumberFormat="1" applyFont="1" applyFill="1" applyBorder="1" applyAlignment="1">
      <alignment horizontal="center" vertical="center"/>
    </xf>
    <xf numFmtId="42" fontId="69" fillId="0" borderId="54" xfId="2858" applyNumberFormat="1" applyFont="1" applyFill="1" applyBorder="1" applyAlignment="1">
      <alignment horizontal="center" vertical="center"/>
    </xf>
    <xf numFmtId="14" fontId="90" fillId="0" borderId="10" xfId="3916" applyNumberFormat="1" applyFont="1" applyFill="1" applyBorder="1" applyAlignment="1">
      <alignment horizontal="center" vertical="center"/>
    </xf>
    <xf numFmtId="14" fontId="90" fillId="0" borderId="40" xfId="3916" applyNumberFormat="1" applyFont="1" applyFill="1" applyBorder="1" applyAlignment="1">
      <alignment horizontal="center" vertical="center"/>
    </xf>
    <xf numFmtId="14" fontId="90" fillId="0" borderId="54" xfId="3916" applyNumberFormat="1" applyFont="1" applyFill="1" applyBorder="1" applyAlignment="1">
      <alignment horizontal="center" vertical="center"/>
    </xf>
    <xf numFmtId="0" fontId="69" fillId="0" borderId="40" xfId="2858" applyFont="1" applyFill="1" applyBorder="1" applyAlignment="1">
      <alignment horizontal="center" vertical="center" wrapText="1"/>
    </xf>
    <xf numFmtId="0" fontId="69" fillId="0" borderId="50" xfId="2858" quotePrefix="1" applyFont="1" applyFill="1" applyBorder="1" applyAlignment="1">
      <alignment horizontal="center" vertical="center" wrapText="1"/>
    </xf>
    <xf numFmtId="0" fontId="69" fillId="0" borderId="19" xfId="2858" quotePrefix="1" applyFont="1" applyFill="1" applyBorder="1" applyAlignment="1">
      <alignment horizontal="center" vertical="center" wrapText="1"/>
    </xf>
    <xf numFmtId="0" fontId="69" fillId="0" borderId="10" xfId="2858" quotePrefix="1" applyNumberFormat="1" applyFont="1" applyFill="1" applyBorder="1" applyAlignment="1">
      <alignment horizontal="center" vertical="center" wrapText="1"/>
    </xf>
    <xf numFmtId="0" fontId="69" fillId="0" borderId="54" xfId="2858" quotePrefix="1" applyNumberFormat="1" applyFont="1" applyFill="1" applyBorder="1" applyAlignment="1">
      <alignment horizontal="center" vertical="center" wrapText="1"/>
    </xf>
    <xf numFmtId="166" fontId="90" fillId="0" borderId="10" xfId="2660" quotePrefix="1" applyNumberFormat="1" applyFont="1" applyFill="1" applyBorder="1" applyAlignment="1">
      <alignment horizontal="center" vertical="center"/>
    </xf>
    <xf numFmtId="166" fontId="90" fillId="0" borderId="54" xfId="2660" quotePrefix="1" applyNumberFormat="1" applyFont="1" applyFill="1" applyBorder="1" applyAlignment="1">
      <alignment horizontal="center" vertical="center"/>
    </xf>
    <xf numFmtId="0" fontId="90" fillId="0" borderId="10" xfId="2660" quotePrefix="1" applyNumberFormat="1" applyFont="1" applyFill="1" applyBorder="1" applyAlignment="1">
      <alignment horizontal="center" vertical="center"/>
    </xf>
    <xf numFmtId="0" fontId="90" fillId="0" borderId="54" xfId="2660" quotePrefix="1" applyNumberFormat="1" applyFont="1" applyFill="1" applyBorder="1" applyAlignment="1">
      <alignment horizontal="center" vertical="center"/>
    </xf>
    <xf numFmtId="14" fontId="90" fillId="0" borderId="10" xfId="6591" applyNumberFormat="1" applyFont="1" applyFill="1" applyBorder="1" applyAlignment="1">
      <alignment horizontal="center" vertical="center"/>
    </xf>
    <xf numFmtId="14" fontId="90" fillId="0" borderId="40" xfId="6591" applyNumberFormat="1" applyFont="1" applyFill="1" applyBorder="1" applyAlignment="1">
      <alignment horizontal="center" vertical="center"/>
    </xf>
    <xf numFmtId="14" fontId="90" fillId="0" borderId="54" xfId="6591" applyNumberFormat="1" applyFont="1" applyFill="1" applyBorder="1" applyAlignment="1">
      <alignment horizontal="center" vertical="center"/>
    </xf>
    <xf numFmtId="42" fontId="69" fillId="0" borderId="40" xfId="2858" applyNumberFormat="1" applyFont="1" applyFill="1" applyBorder="1" applyAlignment="1">
      <alignment horizontal="center" vertical="center"/>
    </xf>
    <xf numFmtId="0" fontId="69" fillId="0" borderId="39" xfId="2858" applyFont="1" applyFill="1" applyBorder="1" applyAlignment="1">
      <alignment horizontal="center" vertical="center"/>
    </xf>
    <xf numFmtId="0" fontId="69" fillId="0" borderId="42" xfId="2858" applyFont="1" applyFill="1" applyBorder="1" applyAlignment="1">
      <alignment horizontal="center" vertical="center"/>
    </xf>
    <xf numFmtId="0" fontId="69" fillId="0" borderId="33" xfId="2858" applyFont="1" applyFill="1" applyBorder="1" applyAlignment="1">
      <alignment horizontal="center" vertical="center"/>
    </xf>
    <xf numFmtId="0" fontId="69" fillId="0" borderId="38" xfId="2858" applyFont="1" applyFill="1" applyBorder="1" applyAlignment="1">
      <alignment horizontal="center" vertical="top"/>
    </xf>
    <xf numFmtId="0" fontId="69" fillId="0" borderId="71" xfId="2858" applyFont="1" applyFill="1" applyBorder="1" applyAlignment="1">
      <alignment horizontal="center" vertical="top"/>
    </xf>
    <xf numFmtId="0" fontId="69" fillId="0" borderId="0" xfId="2858" applyFont="1" applyFill="1" applyBorder="1" applyAlignment="1">
      <alignment horizontal="center" vertical="top"/>
    </xf>
    <xf numFmtId="0" fontId="69" fillId="0" borderId="102" xfId="2858" applyFont="1" applyFill="1" applyBorder="1" applyAlignment="1">
      <alignment horizontal="center" vertical="top"/>
    </xf>
    <xf numFmtId="0" fontId="69" fillId="0" borderId="74" xfId="2858" applyFont="1" applyFill="1" applyBorder="1" applyAlignment="1">
      <alignment horizontal="center" vertical="top"/>
    </xf>
    <xf numFmtId="0" fontId="69" fillId="0" borderId="103" xfId="2858" applyFont="1" applyFill="1" applyBorder="1" applyAlignment="1">
      <alignment horizontal="center" vertical="top"/>
    </xf>
    <xf numFmtId="0" fontId="69" fillId="0" borderId="104" xfId="2858" applyFont="1" applyFill="1" applyBorder="1" applyAlignment="1">
      <alignment horizontal="center" vertical="center" wrapText="1"/>
    </xf>
    <xf numFmtId="167" fontId="90" fillId="0" borderId="22" xfId="2660" quotePrefix="1" applyNumberFormat="1" applyFont="1" applyFill="1" applyBorder="1" applyAlignment="1">
      <alignment horizontal="center" vertical="center"/>
    </xf>
    <xf numFmtId="167" fontId="90" fillId="0" borderId="105" xfId="2660" quotePrefix="1" applyNumberFormat="1" applyFont="1" applyFill="1" applyBorder="1" applyAlignment="1">
      <alignment horizontal="center" vertical="center"/>
    </xf>
    <xf numFmtId="0" fontId="90" fillId="0" borderId="37" xfId="6589" applyFont="1" applyFill="1" applyBorder="1" applyAlignment="1">
      <alignment horizontal="center" vertical="center" wrapText="1"/>
    </xf>
    <xf numFmtId="0" fontId="90" fillId="0" borderId="27" xfId="6589" applyFont="1" applyFill="1" applyBorder="1" applyAlignment="1">
      <alignment horizontal="center" vertical="center" wrapText="1"/>
    </xf>
    <xf numFmtId="0" fontId="90" fillId="0" borderId="20" xfId="6589" applyFont="1" applyFill="1" applyBorder="1" applyAlignment="1">
      <alignment horizontal="center" vertical="center" wrapText="1"/>
    </xf>
    <xf numFmtId="0" fontId="90" fillId="0" borderId="23" xfId="6589" applyFont="1" applyFill="1" applyBorder="1" applyAlignment="1">
      <alignment horizontal="center" vertical="center" wrapText="1"/>
    </xf>
    <xf numFmtId="0" fontId="69" fillId="0" borderId="10" xfId="2858" quotePrefix="1" applyFont="1" applyFill="1" applyBorder="1" applyAlignment="1">
      <alignment horizontal="center" vertical="center" wrapText="1"/>
    </xf>
    <xf numFmtId="0" fontId="69" fillId="0" borderId="40" xfId="2858" quotePrefix="1" applyFont="1" applyFill="1" applyBorder="1" applyAlignment="1">
      <alignment horizontal="center" vertical="center" wrapText="1"/>
    </xf>
    <xf numFmtId="0" fontId="69" fillId="0" borderId="54" xfId="2858" quotePrefix="1" applyFont="1" applyFill="1" applyBorder="1" applyAlignment="1">
      <alignment horizontal="center" vertical="center" wrapText="1"/>
    </xf>
    <xf numFmtId="167" fontId="90" fillId="0" borderId="36" xfId="2660" quotePrefix="1" applyNumberFormat="1" applyFont="1" applyFill="1" applyBorder="1" applyAlignment="1">
      <alignment horizontal="center" vertical="center"/>
    </xf>
    <xf numFmtId="167" fontId="90" fillId="0" borderId="21" xfId="2660" quotePrefix="1" applyNumberFormat="1" applyFont="1" applyFill="1" applyBorder="1" applyAlignment="1">
      <alignment horizontal="center" vertical="center"/>
    </xf>
    <xf numFmtId="0" fontId="69" fillId="0" borderId="38" xfId="2858" applyFont="1" applyFill="1" applyBorder="1" applyAlignment="1">
      <alignment horizontal="center" vertical="center"/>
    </xf>
    <xf numFmtId="0" fontId="69" fillId="0" borderId="29" xfId="2858" applyFont="1" applyFill="1" applyBorder="1" applyAlignment="1">
      <alignment horizontal="center" vertical="center"/>
    </xf>
    <xf numFmtId="0" fontId="69" fillId="0" borderId="71" xfId="2858" applyFont="1" applyFill="1" applyBorder="1" applyAlignment="1">
      <alignment horizontal="center" vertical="center"/>
    </xf>
    <xf numFmtId="14" fontId="90" fillId="0" borderId="10" xfId="6589" applyNumberFormat="1" applyFont="1" applyFill="1" applyBorder="1" applyAlignment="1">
      <alignment horizontal="center" vertical="center" wrapText="1"/>
    </xf>
    <xf numFmtId="14" fontId="90" fillId="0" borderId="40" xfId="6589" applyNumberFormat="1" applyFont="1" applyFill="1" applyBorder="1" applyAlignment="1">
      <alignment horizontal="center" vertical="center" wrapText="1"/>
    </xf>
    <xf numFmtId="14" fontId="90" fillId="0" borderId="54" xfId="6589" applyNumberFormat="1" applyFont="1" applyFill="1" applyBorder="1" applyAlignment="1">
      <alignment horizontal="center" vertical="center" wrapText="1"/>
    </xf>
    <xf numFmtId="0" fontId="69" fillId="0" borderId="67" xfId="2858" applyNumberFormat="1" applyFont="1" applyFill="1" applyBorder="1" applyAlignment="1">
      <alignment horizontal="left" vertical="center"/>
    </xf>
    <xf numFmtId="0" fontId="69" fillId="0" borderId="54" xfId="2858" applyNumberFormat="1" applyFont="1" applyFill="1" applyBorder="1" applyAlignment="1">
      <alignment horizontal="left" vertical="center"/>
    </xf>
    <xf numFmtId="165" fontId="69" fillId="0" borderId="67" xfId="2858" applyNumberFormat="1" applyFont="1" applyFill="1" applyBorder="1" applyAlignment="1">
      <alignment vertical="center"/>
    </xf>
    <xf numFmtId="165" fontId="69" fillId="0" borderId="54" xfId="2858" applyNumberFormat="1" applyFont="1" applyFill="1" applyBorder="1" applyAlignment="1">
      <alignment vertical="center"/>
    </xf>
    <xf numFmtId="0" fontId="69" fillId="0" borderId="67" xfId="2858" applyNumberFormat="1" applyFont="1" applyFill="1" applyBorder="1" applyAlignment="1">
      <alignment horizontal="center" vertical="center"/>
    </xf>
    <xf numFmtId="0" fontId="69" fillId="0" borderId="54" xfId="2858" applyNumberFormat="1" applyFont="1" applyFill="1" applyBorder="1" applyAlignment="1">
      <alignment horizontal="center" vertical="center"/>
    </xf>
    <xf numFmtId="0" fontId="69" fillId="0" borderId="15" xfId="2858" applyFont="1" applyFill="1" applyBorder="1" applyAlignment="1">
      <alignment horizontal="left" vertical="center" wrapText="1"/>
    </xf>
    <xf numFmtId="14" fontId="69" fillId="0" borderId="15" xfId="2858" applyNumberFormat="1" applyFont="1" applyFill="1" applyBorder="1" applyAlignment="1">
      <alignment horizontal="left" vertical="center" wrapText="1"/>
    </xf>
    <xf numFmtId="0" fontId="90" fillId="0" borderId="38" xfId="6589" applyFont="1" applyFill="1" applyBorder="1" applyAlignment="1">
      <alignment horizontal="center" vertical="center"/>
    </xf>
    <xf numFmtId="0" fontId="90" fillId="0" borderId="71" xfId="6589" applyFont="1" applyFill="1" applyBorder="1" applyAlignment="1">
      <alignment horizontal="center" vertical="center"/>
    </xf>
    <xf numFmtId="0" fontId="69" fillId="0" borderId="32" xfId="2858" applyFont="1" applyFill="1" applyBorder="1" applyAlignment="1">
      <alignment horizontal="center" vertical="center" wrapText="1"/>
    </xf>
    <xf numFmtId="14" fontId="69" fillId="0" borderId="66" xfId="2858" applyNumberFormat="1" applyFont="1" applyFill="1" applyBorder="1" applyAlignment="1">
      <alignment vertical="center"/>
    </xf>
    <xf numFmtId="0" fontId="69" fillId="0" borderId="19" xfId="2858" applyFont="1" applyFill="1" applyBorder="1" applyAlignment="1">
      <alignment vertical="center"/>
    </xf>
    <xf numFmtId="0" fontId="90" fillId="0" borderId="51" xfId="6589" applyFont="1" applyFill="1" applyBorder="1" applyAlignment="1">
      <alignment horizontal="center" vertical="center"/>
    </xf>
    <xf numFmtId="0" fontId="90" fillId="0" borderId="0" xfId="6589" applyFont="1" applyFill="1" applyBorder="1" applyAlignment="1">
      <alignment horizontal="center" vertical="center"/>
    </xf>
    <xf numFmtId="0" fontId="0" fillId="0" borderId="128" xfId="0" applyBorder="1" applyAlignment="1">
      <alignment horizontal="center" vertical="center"/>
    </xf>
    <xf numFmtId="0" fontId="0" fillId="0" borderId="122" xfId="0" applyBorder="1" applyAlignment="1">
      <alignment horizontal="center" vertical="center" wrapText="1"/>
    </xf>
    <xf numFmtId="0" fontId="69" fillId="0" borderId="126" xfId="2858" applyFont="1" applyFill="1" applyBorder="1" applyAlignment="1">
      <alignment horizontal="center" vertical="center" wrapText="1"/>
    </xf>
    <xf numFmtId="0" fontId="0" fillId="0" borderId="123" xfId="0" applyBorder="1" applyAlignment="1">
      <alignment horizontal="center" vertical="center" wrapText="1"/>
    </xf>
    <xf numFmtId="10" fontId="69" fillId="0" borderId="36" xfId="2858" applyNumberFormat="1" applyFont="1" applyFill="1" applyBorder="1" applyAlignment="1">
      <alignment horizontal="center" vertical="center"/>
    </xf>
    <xf numFmtId="10" fontId="69" fillId="0" borderId="22" xfId="2858" applyNumberFormat="1" applyFont="1" applyFill="1" applyBorder="1" applyAlignment="1">
      <alignment horizontal="center" vertical="center"/>
    </xf>
    <xf numFmtId="0" fontId="0" fillId="0" borderId="124" xfId="0" applyBorder="1" applyAlignment="1">
      <alignment horizontal="center" vertical="center"/>
    </xf>
    <xf numFmtId="14" fontId="69" fillId="0" borderId="126" xfId="2858" applyNumberFormat="1" applyFont="1" applyFill="1" applyBorder="1" applyAlignment="1">
      <alignment horizontal="center" vertical="center"/>
    </xf>
    <xf numFmtId="14" fontId="69" fillId="0" borderId="40" xfId="2858" applyNumberFormat="1" applyFont="1" applyFill="1" applyBorder="1" applyAlignment="1">
      <alignment horizontal="center" vertical="center"/>
    </xf>
    <xf numFmtId="0" fontId="0" fillId="0" borderId="54" xfId="0" applyBorder="1" applyAlignment="1">
      <alignment horizontal="center" vertical="center"/>
    </xf>
    <xf numFmtId="0" fontId="0" fillId="0" borderId="54" xfId="0" applyBorder="1" applyAlignment="1">
      <alignment horizontal="center" vertical="center" wrapText="1"/>
    </xf>
    <xf numFmtId="14" fontId="69" fillId="0" borderId="126" xfId="2858" applyNumberFormat="1" applyFont="1" applyFill="1" applyBorder="1" applyAlignment="1">
      <alignment horizontal="center" vertical="center" wrapText="1"/>
    </xf>
    <xf numFmtId="14" fontId="69" fillId="0" borderId="40" xfId="2858" applyNumberFormat="1" applyFont="1" applyFill="1" applyBorder="1" applyAlignment="1">
      <alignment horizontal="center" vertical="center" wrapText="1"/>
    </xf>
    <xf numFmtId="42" fontId="69" fillId="0" borderId="126" xfId="2858" applyNumberFormat="1" applyFont="1" applyFill="1" applyBorder="1" applyAlignment="1">
      <alignment horizontal="center" vertical="center"/>
    </xf>
    <xf numFmtId="0" fontId="0" fillId="0" borderId="33" xfId="0" applyBorder="1" applyAlignment="1">
      <alignment horizontal="center" vertical="center" wrapText="1"/>
    </xf>
    <xf numFmtId="0" fontId="0" fillId="0" borderId="71" xfId="0" applyBorder="1" applyAlignment="1">
      <alignment horizontal="center" vertical="center" wrapText="1"/>
    </xf>
    <xf numFmtId="0" fontId="0" fillId="0" borderId="19" xfId="0" applyBorder="1" applyAlignment="1">
      <alignment horizontal="center" vertical="center"/>
    </xf>
    <xf numFmtId="14" fontId="90" fillId="0" borderId="126" xfId="6589" applyNumberFormat="1" applyFont="1" applyFill="1" applyBorder="1" applyAlignment="1">
      <alignment horizontal="center" vertical="center" wrapText="1"/>
    </xf>
    <xf numFmtId="166" fontId="69" fillId="0" borderId="68" xfId="2858" quotePrefix="1" applyNumberFormat="1" applyFont="1" applyFill="1" applyBorder="1" applyAlignment="1">
      <alignment horizontal="center" vertical="center" wrapText="1"/>
    </xf>
    <xf numFmtId="166" fontId="69" fillId="0" borderId="21" xfId="2858" quotePrefix="1" applyNumberFormat="1" applyFont="1" applyFill="1" applyBorder="1" applyAlignment="1">
      <alignment horizontal="center" vertical="center" wrapText="1"/>
    </xf>
    <xf numFmtId="0" fontId="88" fillId="0" borderId="0" xfId="6589" applyFont="1" applyFill="1" applyAlignment="1">
      <alignment horizontal="center" vertical="center"/>
    </xf>
    <xf numFmtId="0" fontId="88" fillId="0" borderId="62" xfId="6589" applyFont="1" applyFill="1" applyBorder="1" applyAlignment="1">
      <alignment horizontal="center" vertical="center" wrapText="1"/>
    </xf>
    <xf numFmtId="0" fontId="88" fillId="0" borderId="27" xfId="6589" applyFont="1" applyFill="1" applyBorder="1" applyAlignment="1">
      <alignment horizontal="center" vertical="center" wrapText="1"/>
    </xf>
    <xf numFmtId="0" fontId="88" fillId="0" borderId="73" xfId="6589" applyFont="1" applyFill="1" applyBorder="1" applyAlignment="1">
      <alignment horizontal="center" vertical="center" wrapText="1"/>
    </xf>
    <xf numFmtId="0" fontId="88" fillId="0" borderId="53" xfId="6589" applyFont="1" applyFill="1" applyBorder="1" applyAlignment="1">
      <alignment horizontal="center" vertical="center" wrapText="1"/>
    </xf>
    <xf numFmtId="0" fontId="88" fillId="0" borderId="63" xfId="6589" applyFont="1" applyFill="1" applyBorder="1" applyAlignment="1">
      <alignment horizontal="center" vertical="center" wrapText="1"/>
    </xf>
    <xf numFmtId="0" fontId="88" fillId="0" borderId="69" xfId="6589" applyFont="1" applyFill="1" applyBorder="1" applyAlignment="1">
      <alignment horizontal="center" vertical="center" wrapText="1"/>
    </xf>
    <xf numFmtId="0" fontId="88" fillId="0" borderId="33" xfId="6589" applyFont="1" applyFill="1" applyBorder="1" applyAlignment="1">
      <alignment horizontal="center" vertical="center" wrapText="1"/>
    </xf>
    <xf numFmtId="0" fontId="88" fillId="0" borderId="60" xfId="6589" applyFont="1" applyFill="1" applyBorder="1" applyAlignment="1">
      <alignment horizontal="center" vertical="center" wrapText="1"/>
    </xf>
    <xf numFmtId="0" fontId="88" fillId="0" borderId="71" xfId="6589" applyFont="1" applyFill="1" applyBorder="1" applyAlignment="1">
      <alignment horizontal="center" vertical="center" wrapText="1"/>
    </xf>
    <xf numFmtId="0" fontId="66" fillId="0" borderId="62" xfId="2858" applyFont="1" applyFill="1" applyBorder="1" applyAlignment="1">
      <alignment horizontal="center" vertical="center"/>
    </xf>
    <xf numFmtId="0" fontId="66" fillId="0" borderId="63" xfId="2858" applyFont="1" applyFill="1" applyBorder="1" applyAlignment="1">
      <alignment horizontal="center" vertical="center"/>
    </xf>
    <xf numFmtId="0" fontId="66" fillId="0" borderId="69" xfId="2858" applyFont="1" applyFill="1" applyBorder="1" applyAlignment="1">
      <alignment horizontal="center" vertical="center"/>
    </xf>
    <xf numFmtId="0" fontId="66" fillId="0" borderId="20" xfId="2858" applyFont="1" applyFill="1" applyBorder="1" applyAlignment="1">
      <alignment horizontal="center" vertical="center"/>
    </xf>
    <xf numFmtId="0" fontId="66" fillId="0" borderId="60" xfId="2858" applyFont="1" applyFill="1" applyBorder="1" applyAlignment="1">
      <alignment horizontal="center" vertical="center"/>
    </xf>
    <xf numFmtId="0" fontId="66" fillId="0" borderId="71" xfId="2858" applyFont="1" applyFill="1" applyBorder="1" applyAlignment="1">
      <alignment horizontal="center" vertical="center"/>
    </xf>
    <xf numFmtId="0" fontId="66" fillId="0" borderId="62" xfId="2858" applyFont="1" applyFill="1" applyBorder="1" applyAlignment="1">
      <alignment horizontal="center" vertical="center" wrapText="1"/>
    </xf>
    <xf numFmtId="0" fontId="66" fillId="0" borderId="63" xfId="2858" applyFont="1" applyFill="1" applyBorder="1" applyAlignment="1">
      <alignment horizontal="center" vertical="center" wrapText="1"/>
    </xf>
    <xf numFmtId="0" fontId="66" fillId="0" borderId="69" xfId="2858" applyFont="1" applyFill="1" applyBorder="1" applyAlignment="1">
      <alignment horizontal="center" vertical="center" wrapText="1"/>
    </xf>
    <xf numFmtId="0" fontId="66" fillId="0" borderId="20" xfId="2858" applyFont="1" applyFill="1" applyBorder="1" applyAlignment="1">
      <alignment horizontal="center" vertical="center" wrapText="1"/>
    </xf>
    <xf numFmtId="0" fontId="66" fillId="0" borderId="60" xfId="2858" applyFont="1" applyFill="1" applyBorder="1" applyAlignment="1">
      <alignment horizontal="center" vertical="center" wrapText="1"/>
    </xf>
    <xf numFmtId="0" fontId="66" fillId="0" borderId="71" xfId="2858" applyFont="1" applyFill="1" applyBorder="1" applyAlignment="1">
      <alignment horizontal="center" vertical="center" wrapText="1"/>
    </xf>
    <xf numFmtId="0" fontId="66" fillId="0" borderId="10" xfId="2858" applyNumberFormat="1" applyFont="1" applyFill="1" applyBorder="1" applyAlignment="1" applyProtection="1">
      <alignment horizontal="center" wrapText="1"/>
      <protection locked="0"/>
    </xf>
    <xf numFmtId="0" fontId="66" fillId="0" borderId="40" xfId="2858" applyNumberFormat="1" applyFont="1" applyFill="1" applyBorder="1" applyAlignment="1" applyProtection="1">
      <alignment horizontal="center" wrapText="1"/>
      <protection locked="0"/>
    </xf>
    <xf numFmtId="0" fontId="66" fillId="0" borderId="43" xfId="2858" applyNumberFormat="1" applyFont="1" applyFill="1" applyBorder="1" applyAlignment="1" applyProtection="1">
      <alignment horizontal="center" wrapText="1"/>
      <protection locked="0"/>
    </xf>
    <xf numFmtId="0" fontId="66" fillId="0" borderId="35" xfId="2858" applyFont="1" applyFill="1" applyBorder="1" applyAlignment="1">
      <alignment horizontal="center" wrapText="1"/>
    </xf>
    <xf numFmtId="0" fontId="66" fillId="0" borderId="74" xfId="2858" applyFont="1" applyFill="1" applyBorder="1" applyAlignment="1">
      <alignment horizontal="center" wrapText="1"/>
    </xf>
    <xf numFmtId="0" fontId="66" fillId="0" borderId="72" xfId="2858" applyFont="1" applyFill="1" applyBorder="1" applyAlignment="1">
      <alignment horizontal="center" wrapText="1"/>
    </xf>
    <xf numFmtId="0" fontId="88" fillId="0" borderId="36" xfId="6590" applyFont="1" applyFill="1" applyBorder="1" applyAlignment="1" applyProtection="1">
      <alignment horizontal="center" wrapText="1"/>
      <protection locked="0"/>
    </xf>
    <xf numFmtId="0" fontId="88" fillId="0" borderId="22" xfId="6590" applyFont="1" applyFill="1" applyBorder="1" applyAlignment="1" applyProtection="1">
      <alignment horizontal="center" wrapText="1"/>
      <protection locked="0"/>
    </xf>
    <xf numFmtId="0" fontId="88" fillId="0" borderId="49" xfId="6590" applyFont="1" applyFill="1" applyBorder="1" applyAlignment="1" applyProtection="1">
      <alignment horizontal="center" wrapText="1"/>
      <protection locked="0"/>
    </xf>
    <xf numFmtId="0" fontId="88" fillId="0" borderId="37" xfId="6589" applyFont="1" applyFill="1" applyBorder="1" applyAlignment="1">
      <alignment horizontal="center" wrapText="1"/>
    </xf>
    <xf numFmtId="0" fontId="88" fillId="0" borderId="27" xfId="6589" applyFont="1" applyFill="1" applyBorder="1" applyAlignment="1">
      <alignment horizontal="center" wrapText="1"/>
    </xf>
    <xf numFmtId="0" fontId="88" fillId="0" borderId="73" xfId="6589" applyFont="1" applyFill="1" applyBorder="1" applyAlignment="1">
      <alignment horizontal="center" wrapText="1"/>
    </xf>
    <xf numFmtId="0" fontId="88" fillId="0" borderId="39" xfId="6589" applyFont="1" applyFill="1" applyBorder="1" applyAlignment="1">
      <alignment horizontal="center" wrapText="1"/>
    </xf>
    <xf numFmtId="0" fontId="88" fillId="0" borderId="42" xfId="6589" applyFont="1" applyFill="1" applyBorder="1" applyAlignment="1">
      <alignment horizontal="center" wrapText="1"/>
    </xf>
    <xf numFmtId="0" fontId="88" fillId="0" borderId="39" xfId="6590" applyFont="1" applyFill="1" applyBorder="1" applyAlignment="1" applyProtection="1">
      <alignment horizontal="center" wrapText="1"/>
      <protection locked="0"/>
    </xf>
    <xf numFmtId="0" fontId="88" fillId="0" borderId="42" xfId="6590" applyFont="1" applyFill="1" applyBorder="1" applyAlignment="1" applyProtection="1">
      <alignment horizontal="center" wrapText="1"/>
      <protection locked="0"/>
    </xf>
    <xf numFmtId="0" fontId="88" fillId="0" borderId="61" xfId="6590" applyFont="1" applyFill="1" applyBorder="1" applyAlignment="1" applyProtection="1">
      <alignment horizontal="center" wrapText="1"/>
      <protection locked="0"/>
    </xf>
    <xf numFmtId="0" fontId="88" fillId="0" borderId="10" xfId="6590" applyFont="1" applyFill="1" applyBorder="1" applyAlignment="1" applyProtection="1">
      <alignment horizontal="center" wrapText="1"/>
      <protection locked="0"/>
    </xf>
    <xf numFmtId="0" fontId="88" fillId="0" borderId="40" xfId="6590" applyFont="1" applyFill="1" applyBorder="1" applyAlignment="1" applyProtection="1">
      <alignment horizontal="center" wrapText="1"/>
      <protection locked="0"/>
    </xf>
    <xf numFmtId="0" fontId="88" fillId="0" borderId="43" xfId="6590" applyFont="1" applyFill="1" applyBorder="1" applyAlignment="1" applyProtection="1">
      <alignment horizontal="center" wrapText="1"/>
      <protection locked="0"/>
    </xf>
    <xf numFmtId="0" fontId="69" fillId="0" borderId="66" xfId="2858" applyNumberFormat="1" applyFont="1" applyFill="1" applyBorder="1" applyAlignment="1" applyProtection="1">
      <alignment horizontal="center" vertical="center" wrapText="1"/>
      <protection locked="0"/>
    </xf>
    <xf numFmtId="0" fontId="69" fillId="0" borderId="52" xfId="2858" applyNumberFormat="1" applyFont="1" applyFill="1" applyBorder="1" applyAlignment="1" applyProtection="1">
      <alignment horizontal="center" vertical="center" wrapText="1"/>
      <protection locked="0"/>
    </xf>
    <xf numFmtId="0" fontId="69" fillId="0" borderId="48" xfId="2858" applyNumberFormat="1" applyFont="1" applyFill="1" applyBorder="1" applyAlignment="1" applyProtection="1">
      <alignment horizontal="center" vertical="center" wrapText="1"/>
      <protection locked="0"/>
    </xf>
    <xf numFmtId="0" fontId="90" fillId="0" borderId="62" xfId="6589" applyFont="1" applyFill="1" applyBorder="1" applyAlignment="1">
      <alignment horizontal="left" vertical="center"/>
    </xf>
    <xf numFmtId="0" fontId="90" fillId="0" borderId="20" xfId="6589" applyFont="1" applyFill="1" applyBorder="1" applyAlignment="1">
      <alignment horizontal="left" vertical="center"/>
    </xf>
    <xf numFmtId="0" fontId="90" fillId="0" borderId="64" xfId="6589" applyFont="1" applyFill="1" applyBorder="1" applyAlignment="1">
      <alignment horizontal="center" vertical="center"/>
    </xf>
    <xf numFmtId="0" fontId="90" fillId="0" borderId="23" xfId="6589" applyFont="1" applyFill="1" applyBorder="1" applyAlignment="1">
      <alignment horizontal="center" vertical="center"/>
    </xf>
    <xf numFmtId="0" fontId="69" fillId="0" borderId="67" xfId="2858" applyFont="1" applyFill="1" applyBorder="1" applyAlignment="1">
      <alignment horizontal="left" vertical="center" wrapText="1"/>
    </xf>
    <xf numFmtId="0" fontId="90" fillId="0" borderId="37" xfId="6589" applyFont="1" applyFill="1" applyBorder="1" applyAlignment="1">
      <alignment horizontal="left" vertical="center" wrapText="1"/>
    </xf>
    <xf numFmtId="0" fontId="90" fillId="0" borderId="27" xfId="6589" applyFont="1" applyFill="1" applyBorder="1" applyAlignment="1">
      <alignment horizontal="left" vertical="center" wrapText="1"/>
    </xf>
    <xf numFmtId="0" fontId="90" fillId="0" borderId="109" xfId="6589" applyFont="1" applyFill="1" applyBorder="1" applyAlignment="1">
      <alignment horizontal="left" vertical="center" wrapText="1"/>
    </xf>
    <xf numFmtId="0" fontId="88" fillId="0" borderId="39" xfId="6589" applyFont="1" applyFill="1" applyBorder="1" applyAlignment="1" applyProtection="1">
      <alignment horizontal="center" wrapText="1"/>
      <protection locked="0"/>
    </xf>
    <xf numFmtId="0" fontId="88" fillId="0" borderId="42" xfId="6589" applyFont="1" applyFill="1" applyBorder="1" applyAlignment="1" applyProtection="1">
      <alignment horizontal="center" wrapText="1"/>
      <protection locked="0"/>
    </xf>
    <xf numFmtId="0" fontId="88" fillId="0" borderId="61" xfId="6589" applyFont="1" applyFill="1" applyBorder="1" applyAlignment="1" applyProtection="1">
      <alignment horizontal="center" wrapText="1"/>
      <protection locked="0"/>
    </xf>
    <xf numFmtId="0" fontId="88" fillId="0" borderId="38" xfId="6589" applyFont="1" applyFill="1" applyBorder="1" applyAlignment="1">
      <alignment horizontal="center" wrapText="1"/>
    </xf>
    <xf numFmtId="0" fontId="88" fillId="0" borderId="29" xfId="6589" applyFont="1" applyFill="1" applyBorder="1" applyAlignment="1">
      <alignment horizontal="center" wrapText="1"/>
    </xf>
    <xf numFmtId="0" fontId="88" fillId="0" borderId="70" xfId="6589" applyFont="1" applyFill="1" applyBorder="1" applyAlignment="1">
      <alignment horizontal="center" wrapText="1"/>
    </xf>
    <xf numFmtId="0" fontId="88" fillId="0" borderId="35" xfId="6589" applyFont="1" applyFill="1" applyBorder="1" applyAlignment="1">
      <alignment horizontal="center" wrapText="1"/>
    </xf>
    <xf numFmtId="0" fontId="88" fillId="0" borderId="74" xfId="6589" applyFont="1" applyFill="1" applyBorder="1" applyAlignment="1">
      <alignment horizontal="center" wrapText="1"/>
    </xf>
    <xf numFmtId="0" fontId="88" fillId="0" borderId="36" xfId="6589" applyFont="1" applyFill="1" applyBorder="1" applyAlignment="1">
      <alignment horizontal="center" wrapText="1"/>
    </xf>
    <xf numFmtId="0" fontId="88" fillId="0" borderId="22" xfId="6589" applyFont="1" applyFill="1" applyBorder="1" applyAlignment="1">
      <alignment horizontal="center" wrapText="1"/>
    </xf>
    <xf numFmtId="0" fontId="88" fillId="0" borderId="49" xfId="6589" applyFont="1" applyFill="1" applyBorder="1" applyAlignment="1">
      <alignment horizontal="center" wrapText="1"/>
    </xf>
    <xf numFmtId="0" fontId="66" fillId="0" borderId="10" xfId="2858" applyFont="1" applyFill="1" applyBorder="1" applyAlignment="1">
      <alignment horizontal="center" wrapText="1"/>
    </xf>
    <xf numFmtId="0" fontId="66" fillId="0" borderId="40" xfId="2858" applyFont="1" applyFill="1" applyBorder="1" applyAlignment="1">
      <alignment horizontal="center" wrapText="1"/>
    </xf>
    <xf numFmtId="0" fontId="88" fillId="0" borderId="10" xfId="6589" applyFont="1" applyFill="1" applyBorder="1" applyAlignment="1">
      <alignment horizontal="center" wrapText="1"/>
    </xf>
    <xf numFmtId="0" fontId="88" fillId="0" borderId="40" xfId="6589" applyFont="1" applyFill="1" applyBorder="1" applyAlignment="1">
      <alignment horizontal="center" wrapText="1"/>
    </xf>
    <xf numFmtId="0" fontId="88" fillId="0" borderId="43" xfId="6589" applyFont="1" applyFill="1" applyBorder="1" applyAlignment="1">
      <alignment horizontal="center" wrapText="1"/>
    </xf>
    <xf numFmtId="0" fontId="88" fillId="0" borderId="50" xfId="6589" applyFont="1" applyFill="1" applyBorder="1" applyAlignment="1" applyProtection="1">
      <alignment horizontal="center" wrapText="1"/>
      <protection locked="0"/>
    </xf>
    <xf numFmtId="0" fontId="88" fillId="0" borderId="52" xfId="6589" applyFont="1" applyFill="1" applyBorder="1" applyAlignment="1" applyProtection="1">
      <alignment horizontal="center" wrapText="1"/>
      <protection locked="0"/>
    </xf>
    <xf numFmtId="0" fontId="88" fillId="0" borderId="48" xfId="6589" applyFont="1" applyFill="1" applyBorder="1" applyAlignment="1" applyProtection="1">
      <alignment horizontal="center" wrapText="1"/>
      <protection locked="0"/>
    </xf>
    <xf numFmtId="0" fontId="0" fillId="0" borderId="33" xfId="0" applyBorder="1" applyAlignment="1">
      <alignment horizontal="center" vertical="center"/>
    </xf>
    <xf numFmtId="0" fontId="90" fillId="0" borderId="29" xfId="6589" applyFont="1" applyFill="1" applyBorder="1" applyAlignment="1">
      <alignment horizontal="center" vertical="center"/>
    </xf>
    <xf numFmtId="0" fontId="0" fillId="0" borderId="71" xfId="0" applyBorder="1" applyAlignment="1">
      <alignment horizontal="center" vertical="center"/>
    </xf>
    <xf numFmtId="42" fontId="69" fillId="0" borderId="68" xfId="2858" applyNumberFormat="1" applyFont="1" applyFill="1" applyBorder="1" applyAlignment="1">
      <alignment horizontal="center" vertical="center"/>
    </xf>
    <xf numFmtId="42" fontId="69" fillId="0" borderId="21" xfId="2858" applyNumberFormat="1" applyFont="1" applyFill="1" applyBorder="1" applyAlignment="1">
      <alignment horizontal="center" vertical="center"/>
    </xf>
    <xf numFmtId="14" fontId="88" fillId="0" borderId="0" xfId="6592" applyNumberFormat="1" applyFont="1" applyFill="1" applyBorder="1" applyAlignment="1">
      <alignment horizontal="center"/>
    </xf>
    <xf numFmtId="14" fontId="88" fillId="0" borderId="58" xfId="6592" applyNumberFormat="1" applyFont="1" applyFill="1" applyBorder="1" applyAlignment="1" applyProtection="1">
      <alignment horizontal="center" wrapText="1"/>
      <protection locked="0"/>
    </xf>
    <xf numFmtId="14" fontId="88" fillId="0" borderId="47" xfId="6592" applyNumberFormat="1" applyFont="1" applyFill="1" applyBorder="1" applyAlignment="1" applyProtection="1">
      <alignment horizontal="center" wrapText="1"/>
      <protection locked="0"/>
    </xf>
    <xf numFmtId="14" fontId="69" fillId="0" borderId="10" xfId="2858" applyNumberFormat="1" applyFont="1" applyFill="1" applyBorder="1" applyAlignment="1">
      <alignment horizontal="center" vertical="center" wrapText="1"/>
    </xf>
    <xf numFmtId="14" fontId="69" fillId="0" borderId="54" xfId="2858" applyNumberFormat="1" applyFont="1" applyFill="1" applyBorder="1" applyAlignment="1">
      <alignment horizontal="center" vertical="center" wrapText="1"/>
    </xf>
    <xf numFmtId="0" fontId="69" fillId="0" borderId="50" xfId="2858" applyFont="1" applyFill="1" applyBorder="1" applyAlignment="1">
      <alignment horizontal="center" vertical="center" wrapText="1"/>
    </xf>
    <xf numFmtId="0" fontId="69" fillId="0" borderId="19" xfId="2858" applyFont="1" applyFill="1" applyBorder="1" applyAlignment="1">
      <alignment horizontal="center" vertical="center" wrapText="1"/>
    </xf>
    <xf numFmtId="42" fontId="69" fillId="0" borderId="39" xfId="2858" applyNumberFormat="1" applyFont="1" applyFill="1" applyBorder="1" applyAlignment="1">
      <alignment horizontal="center" vertical="center" wrapText="1"/>
    </xf>
    <xf numFmtId="42" fontId="69" fillId="0" borderId="38" xfId="2858" applyNumberFormat="1" applyFont="1" applyFill="1" applyBorder="1" applyAlignment="1">
      <alignment horizontal="center" vertical="center" wrapText="1"/>
    </xf>
    <xf numFmtId="42" fontId="69" fillId="0" borderId="33" xfId="2858" applyNumberFormat="1" applyFont="1" applyFill="1" applyBorder="1" applyAlignment="1">
      <alignment horizontal="center" vertical="center" wrapText="1"/>
    </xf>
    <xf numFmtId="42" fontId="69" fillId="0" borderId="71" xfId="2858" applyNumberFormat="1" applyFont="1" applyFill="1" applyBorder="1" applyAlignment="1">
      <alignment horizontal="center" vertical="center" wrapText="1"/>
    </xf>
    <xf numFmtId="0" fontId="69" fillId="0" borderId="97" xfId="2858" applyFont="1" applyFill="1" applyBorder="1" applyAlignment="1">
      <alignment horizontal="center" vertical="center" wrapText="1"/>
    </xf>
    <xf numFmtId="0" fontId="69" fillId="0" borderId="93" xfId="2858" applyFont="1" applyFill="1" applyBorder="1" applyAlignment="1">
      <alignment horizontal="center" vertical="center" wrapText="1"/>
    </xf>
    <xf numFmtId="0" fontId="69" fillId="0" borderId="85" xfId="2858" applyFont="1" applyFill="1" applyBorder="1" applyAlignment="1">
      <alignment horizontal="center" vertical="center" wrapText="1"/>
    </xf>
    <xf numFmtId="14" fontId="69" fillId="0" borderId="66" xfId="2858" applyNumberFormat="1" applyFont="1" applyFill="1" applyBorder="1" applyAlignment="1">
      <alignment horizontal="center" vertical="center" wrapText="1"/>
    </xf>
    <xf numFmtId="14" fontId="69" fillId="0" borderId="52" xfId="2858" applyNumberFormat="1" applyFont="1" applyFill="1" applyBorder="1" applyAlignment="1">
      <alignment horizontal="center" vertical="center" wrapText="1"/>
    </xf>
    <xf numFmtId="14" fontId="69" fillId="0" borderId="19" xfId="2858" applyNumberFormat="1" applyFont="1" applyFill="1" applyBorder="1" applyAlignment="1">
      <alignment horizontal="center" vertical="center" wrapText="1"/>
    </xf>
    <xf numFmtId="42" fontId="69" fillId="0" borderId="53" xfId="2858" applyNumberFormat="1" applyFont="1" applyFill="1" applyBorder="1" applyAlignment="1">
      <alignment horizontal="center" vertical="center" wrapText="1"/>
    </xf>
    <xf numFmtId="42" fontId="69" fillId="0" borderId="69" xfId="2858" applyNumberFormat="1" applyFont="1" applyFill="1" applyBorder="1" applyAlignment="1">
      <alignment horizontal="center" vertical="center" wrapText="1"/>
    </xf>
    <xf numFmtId="42" fontId="69" fillId="0" borderId="42" xfId="2858" applyNumberFormat="1" applyFont="1" applyFill="1" applyBorder="1" applyAlignment="1">
      <alignment horizontal="center" vertical="center" wrapText="1"/>
    </xf>
    <xf numFmtId="42" fontId="69" fillId="0" borderId="29" xfId="2858" applyNumberFormat="1" applyFont="1" applyFill="1" applyBorder="1" applyAlignment="1">
      <alignment horizontal="center" vertical="center" wrapText="1"/>
    </xf>
    <xf numFmtId="0" fontId="69" fillId="0" borderId="67" xfId="2858" applyFont="1" applyFill="1" applyBorder="1" applyAlignment="1">
      <alignment horizontal="center" vertical="center" wrapText="1"/>
    </xf>
    <xf numFmtId="42" fontId="69" fillId="0" borderId="68" xfId="2858" applyNumberFormat="1" applyFont="1" applyFill="1" applyBorder="1" applyAlignment="1">
      <alignment horizontal="center" vertical="center" wrapText="1"/>
    </xf>
    <xf numFmtId="42" fontId="69" fillId="0" borderId="22" xfId="2858" applyNumberFormat="1" applyFont="1" applyFill="1" applyBorder="1" applyAlignment="1">
      <alignment horizontal="center" vertical="center" wrapText="1"/>
    </xf>
    <xf numFmtId="42" fontId="69" fillId="0" borderId="21" xfId="2858" applyNumberFormat="1" applyFont="1" applyFill="1" applyBorder="1" applyAlignment="1">
      <alignment horizontal="center" vertical="center" wrapText="1"/>
    </xf>
    <xf numFmtId="0" fontId="69" fillId="0" borderId="66" xfId="2858" applyFont="1" applyFill="1" applyBorder="1" applyAlignment="1">
      <alignment horizontal="left" vertical="center" wrapText="1"/>
    </xf>
    <xf numFmtId="0" fontId="69" fillId="0" borderId="52" xfId="2858" applyFont="1" applyFill="1" applyBorder="1" applyAlignment="1">
      <alignment horizontal="left" vertical="center" wrapText="1"/>
    </xf>
    <xf numFmtId="0" fontId="69" fillId="0" borderId="19" xfId="2858" applyFont="1" applyFill="1" applyBorder="1" applyAlignment="1">
      <alignment horizontal="left" vertical="center" wrapText="1"/>
    </xf>
    <xf numFmtId="0" fontId="66" fillId="0" borderId="0" xfId="2858" applyFont="1" applyFill="1" applyAlignment="1">
      <alignment horizontal="center" wrapText="1"/>
    </xf>
    <xf numFmtId="0" fontId="66" fillId="0" borderId="50" xfId="2858" applyFont="1" applyFill="1" applyBorder="1" applyAlignment="1">
      <alignment horizontal="center" wrapText="1"/>
    </xf>
    <xf numFmtId="0" fontId="69" fillId="0" borderId="0" xfId="2858" applyFont="1" applyFill="1" applyAlignment="1">
      <alignment horizontal="center" wrapText="1"/>
    </xf>
    <xf numFmtId="0" fontId="66" fillId="0" borderId="91" xfId="2858" applyFont="1" applyFill="1" applyBorder="1" applyAlignment="1">
      <alignment horizontal="center" wrapText="1"/>
    </xf>
    <xf numFmtId="0" fontId="66" fillId="0" borderId="93" xfId="2858" applyFont="1" applyFill="1" applyBorder="1" applyAlignment="1">
      <alignment horizontal="center" wrapText="1"/>
    </xf>
    <xf numFmtId="0" fontId="66" fillId="0" borderId="92" xfId="2858" applyFont="1" applyFill="1" applyBorder="1" applyAlignment="1">
      <alignment horizontal="center" wrapText="1"/>
    </xf>
    <xf numFmtId="0" fontId="66" fillId="0" borderId="88" xfId="2858" applyFont="1" applyFill="1" applyBorder="1" applyAlignment="1">
      <alignment horizontal="center" wrapText="1"/>
    </xf>
    <xf numFmtId="0" fontId="66" fillId="0" borderId="89" xfId="2858" applyFont="1" applyFill="1" applyBorder="1" applyAlignment="1">
      <alignment horizontal="center" wrapText="1"/>
    </xf>
    <xf numFmtId="0" fontId="66" fillId="0" borderId="90" xfId="2858" applyFont="1" applyFill="1" applyBorder="1" applyAlignment="1">
      <alignment horizontal="center" wrapText="1"/>
    </xf>
    <xf numFmtId="0" fontId="66" fillId="0" borderId="94" xfId="2858" applyFont="1" applyFill="1" applyBorder="1" applyAlignment="1">
      <alignment horizontal="center" wrapText="1"/>
    </xf>
    <xf numFmtId="0" fontId="66" fillId="0" borderId="24" xfId="2858" applyFont="1" applyFill="1" applyBorder="1" applyAlignment="1">
      <alignment horizontal="center" wrapText="1"/>
    </xf>
    <xf numFmtId="0" fontId="66" fillId="0" borderId="47" xfId="2858" applyFont="1" applyFill="1" applyBorder="1" applyAlignment="1">
      <alignment horizontal="center" wrapText="1"/>
    </xf>
    <xf numFmtId="0" fontId="66" fillId="0" borderId="56" xfId="2858" applyFont="1" applyFill="1" applyBorder="1" applyAlignment="1">
      <alignment horizontal="center" wrapText="1"/>
    </xf>
    <xf numFmtId="0" fontId="66" fillId="0" borderId="25" xfId="2858" applyFont="1" applyFill="1" applyBorder="1" applyAlignment="1">
      <alignment horizontal="center" wrapText="1"/>
    </xf>
    <xf numFmtId="0" fontId="66" fillId="0" borderId="55" xfId="2858" applyFont="1" applyFill="1" applyBorder="1" applyAlignment="1">
      <alignment horizontal="center" wrapText="1"/>
    </xf>
    <xf numFmtId="42" fontId="69" fillId="0" borderId="31" xfId="2858" applyNumberFormat="1" applyFont="1" applyFill="1" applyBorder="1" applyAlignment="1">
      <alignment vertical="center" wrapText="1"/>
    </xf>
    <xf numFmtId="42" fontId="69" fillId="0" borderId="59" xfId="2858" applyNumberFormat="1" applyFont="1" applyFill="1" applyBorder="1" applyAlignment="1">
      <alignment vertical="center" wrapText="1"/>
    </xf>
    <xf numFmtId="0" fontId="69" fillId="0" borderId="39" xfId="2858" applyFont="1" applyFill="1" applyBorder="1" applyAlignment="1">
      <alignment vertical="center" wrapText="1"/>
    </xf>
    <xf numFmtId="0" fontId="69" fillId="0" borderId="38" xfId="2858" applyFont="1" applyFill="1" applyBorder="1" applyAlignment="1">
      <alignment vertical="center" wrapText="1"/>
    </xf>
    <xf numFmtId="0" fontId="66" fillId="0" borderId="36" xfId="2858" applyFont="1" applyFill="1" applyBorder="1" applyAlignment="1">
      <alignment horizontal="center" wrapText="1"/>
    </xf>
    <xf numFmtId="0" fontId="66" fillId="0" borderId="69" xfId="2858" applyFont="1" applyFill="1" applyBorder="1" applyAlignment="1">
      <alignment horizontal="center" wrapText="1"/>
    </xf>
    <xf numFmtId="0" fontId="66" fillId="0" borderId="70" xfId="2858" applyFont="1" applyFill="1" applyBorder="1" applyAlignment="1">
      <alignment horizontal="center" wrapText="1"/>
    </xf>
    <xf numFmtId="0" fontId="66" fillId="0" borderId="66" xfId="2858" applyFont="1" applyFill="1" applyBorder="1" applyAlignment="1">
      <alignment horizontal="center" wrapText="1"/>
    </xf>
    <xf numFmtId="0" fontId="66" fillId="0" borderId="52" xfId="2858" applyFont="1" applyFill="1" applyBorder="1" applyAlignment="1">
      <alignment horizontal="center" wrapText="1"/>
    </xf>
    <xf numFmtId="0" fontId="66" fillId="0" borderId="48" xfId="2858" applyFont="1" applyFill="1" applyBorder="1" applyAlignment="1">
      <alignment horizontal="center" wrapText="1"/>
    </xf>
    <xf numFmtId="0" fontId="66" fillId="0" borderId="63" xfId="2858" applyFont="1" applyFill="1" applyBorder="1" applyAlignment="1">
      <alignment horizontal="center" wrapText="1"/>
    </xf>
    <xf numFmtId="0" fontId="66" fillId="0" borderId="87" xfId="2858" applyFont="1" applyFill="1" applyBorder="1" applyAlignment="1">
      <alignment horizontal="center" wrapText="1"/>
    </xf>
    <xf numFmtId="44" fontId="69" fillId="0" borderId="61" xfId="2858" applyNumberFormat="1" applyFont="1" applyFill="1" applyBorder="1" applyAlignment="1">
      <alignment horizontal="center" vertical="center" wrapText="1"/>
    </xf>
    <xf numFmtId="44" fontId="69" fillId="0" borderId="70" xfId="2858" applyNumberFormat="1" applyFont="1" applyFill="1" applyBorder="1" applyAlignment="1">
      <alignment horizontal="center" vertical="center" wrapText="1"/>
    </xf>
    <xf numFmtId="0" fontId="69" fillId="0" borderId="84" xfId="2858" applyFont="1" applyFill="1" applyBorder="1" applyAlignment="1">
      <alignment horizontal="center" vertical="center" wrapText="1"/>
    </xf>
    <xf numFmtId="0" fontId="69" fillId="0" borderId="117" xfId="2858" applyFont="1" applyFill="1" applyBorder="1" applyAlignment="1">
      <alignment horizontal="center" vertical="center" wrapText="1"/>
    </xf>
    <xf numFmtId="44" fontId="69" fillId="0" borderId="32" xfId="2858" applyNumberFormat="1" applyFont="1" applyFill="1" applyBorder="1" applyAlignment="1">
      <alignment horizontal="center" vertical="center" wrapText="1"/>
    </xf>
    <xf numFmtId="44" fontId="69" fillId="0" borderId="26" xfId="2858" applyNumberFormat="1" applyFont="1" applyFill="1" applyBorder="1" applyAlignment="1">
      <alignment horizontal="center" vertical="center" wrapText="1"/>
    </xf>
    <xf numFmtId="14" fontId="69" fillId="0" borderId="35" xfId="2858" applyNumberFormat="1" applyFont="1" applyFill="1" applyBorder="1" applyAlignment="1">
      <alignment horizontal="center" vertical="center"/>
    </xf>
    <xf numFmtId="14" fontId="69" fillId="0" borderId="74" xfId="2858" applyNumberFormat="1" applyFont="1" applyFill="1" applyBorder="1" applyAlignment="1">
      <alignment horizontal="center" vertical="center"/>
    </xf>
    <xf numFmtId="14" fontId="69" fillId="0" borderId="72" xfId="2858" applyNumberFormat="1" applyFont="1" applyFill="1" applyBorder="1" applyAlignment="1">
      <alignment horizontal="center" vertical="center"/>
    </xf>
    <xf numFmtId="0" fontId="69" fillId="0" borderId="10" xfId="2858" applyFont="1" applyFill="1" applyBorder="1" applyAlignment="1">
      <alignment horizontal="center" vertical="center"/>
    </xf>
    <xf numFmtId="0" fontId="69" fillId="0" borderId="40" xfId="2858" applyFont="1" applyFill="1" applyBorder="1" applyAlignment="1">
      <alignment horizontal="center" vertical="center"/>
    </xf>
    <xf numFmtId="0" fontId="69" fillId="0" borderId="43" xfId="2858" applyFont="1" applyFill="1" applyBorder="1" applyAlignment="1">
      <alignment horizontal="center" vertical="center"/>
    </xf>
    <xf numFmtId="0" fontId="69" fillId="0" borderId="43" xfId="2858" applyFont="1" applyFill="1" applyBorder="1" applyAlignment="1">
      <alignment horizontal="left" vertical="center" wrapText="1"/>
    </xf>
    <xf numFmtId="169" fontId="69" fillId="0" borderId="10" xfId="3983" applyNumberFormat="1" applyFont="1" applyFill="1" applyBorder="1" applyAlignment="1">
      <alignment horizontal="center" vertical="center"/>
    </xf>
    <xf numFmtId="169" fontId="69" fillId="0" borderId="40" xfId="3983" applyNumberFormat="1" applyFont="1" applyFill="1" applyBorder="1" applyAlignment="1">
      <alignment horizontal="center" vertical="center"/>
    </xf>
    <xf numFmtId="169" fontId="69" fillId="0" borderId="43" xfId="3983" applyNumberFormat="1" applyFont="1" applyFill="1" applyBorder="1" applyAlignment="1">
      <alignment horizontal="center" vertical="center"/>
    </xf>
    <xf numFmtId="169" fontId="69" fillId="0" borderId="36" xfId="3983" applyNumberFormat="1" applyFont="1" applyFill="1" applyBorder="1" applyAlignment="1">
      <alignment horizontal="center" vertical="center"/>
    </xf>
    <xf numFmtId="169" fontId="69" fillId="0" borderId="22" xfId="3983" applyNumberFormat="1" applyFont="1" applyFill="1" applyBorder="1" applyAlignment="1">
      <alignment horizontal="center" vertical="center"/>
    </xf>
    <xf numFmtId="169" fontId="69" fillId="0" borderId="49" xfId="3983" applyNumberFormat="1" applyFont="1" applyFill="1" applyBorder="1" applyAlignment="1">
      <alignment horizontal="center" vertical="center"/>
    </xf>
    <xf numFmtId="14" fontId="69" fillId="0" borderId="14" xfId="2858" applyNumberFormat="1" applyFont="1" applyFill="1" applyBorder="1" applyAlignment="1">
      <alignment horizontal="center" vertical="center"/>
    </xf>
    <xf numFmtId="0" fontId="0" fillId="0" borderId="24" xfId="0" applyFill="1" applyBorder="1"/>
    <xf numFmtId="0" fontId="69" fillId="0" borderId="10" xfId="2858" applyFont="1" applyFill="1" applyBorder="1" applyAlignment="1">
      <alignment horizontal="left" vertical="center"/>
    </xf>
    <xf numFmtId="0" fontId="69" fillId="0" borderId="43" xfId="2858" applyFont="1" applyFill="1" applyBorder="1" applyAlignment="1">
      <alignment horizontal="left" vertical="center"/>
    </xf>
    <xf numFmtId="165" fontId="69" fillId="0" borderId="10" xfId="2858" applyNumberFormat="1" applyFont="1" applyFill="1" applyBorder="1" applyAlignment="1">
      <alignment horizontal="center" vertical="center"/>
    </xf>
    <xf numFmtId="165" fontId="69" fillId="0" borderId="43" xfId="2858" applyNumberFormat="1" applyFont="1" applyFill="1" applyBorder="1" applyAlignment="1">
      <alignment horizontal="center" vertical="center"/>
    </xf>
    <xf numFmtId="0" fontId="69" fillId="0" borderId="49" xfId="2858" applyFont="1" applyFill="1" applyBorder="1" applyAlignment="1">
      <alignment horizontal="center" vertical="center"/>
    </xf>
    <xf numFmtId="0" fontId="69" fillId="0" borderId="50" xfId="2858" applyFont="1" applyFill="1" applyBorder="1" applyAlignment="1">
      <alignment horizontal="center" vertical="center"/>
    </xf>
    <xf numFmtId="0" fontId="69" fillId="0" borderId="52" xfId="2858" applyFont="1" applyFill="1" applyBorder="1" applyAlignment="1">
      <alignment horizontal="center" vertical="center"/>
    </xf>
    <xf numFmtId="0" fontId="69" fillId="0" borderId="19" xfId="2858" applyFont="1" applyFill="1" applyBorder="1" applyAlignment="1">
      <alignment horizontal="center" vertical="center"/>
    </xf>
    <xf numFmtId="0" fontId="92" fillId="0" borderId="36" xfId="2858" applyFont="1" applyFill="1" applyBorder="1" applyAlignment="1">
      <alignment horizontal="center" vertical="center"/>
    </xf>
    <xf numFmtId="0" fontId="92" fillId="0" borderId="49" xfId="2858" applyFont="1" applyFill="1" applyBorder="1" applyAlignment="1">
      <alignment horizontal="center" vertical="center"/>
    </xf>
    <xf numFmtId="0" fontId="92" fillId="0" borderId="21" xfId="2858" applyFont="1" applyFill="1" applyBorder="1" applyAlignment="1">
      <alignment horizontal="center" vertical="center"/>
    </xf>
    <xf numFmtId="0" fontId="69" fillId="0" borderId="0" xfId="2858" applyFont="1" applyFill="1" applyAlignment="1">
      <alignment horizontal="left" vertical="top" wrapText="1"/>
    </xf>
    <xf numFmtId="169" fontId="69" fillId="0" borderId="35" xfId="3983" applyNumberFormat="1" applyFont="1" applyFill="1" applyBorder="1" applyAlignment="1">
      <alignment horizontal="center" vertical="center"/>
    </xf>
    <xf numFmtId="169" fontId="69" fillId="0" borderId="74" xfId="3983" applyNumberFormat="1" applyFont="1" applyFill="1" applyBorder="1" applyAlignment="1">
      <alignment horizontal="center" vertical="center"/>
    </xf>
    <xf numFmtId="0" fontId="69" fillId="0" borderId="15" xfId="2858" applyFont="1" applyFill="1" applyBorder="1" applyAlignment="1">
      <alignment horizontal="left" vertical="center"/>
    </xf>
    <xf numFmtId="165" fontId="69" fillId="0" borderId="15" xfId="2858" applyNumberFormat="1" applyFont="1" applyFill="1" applyBorder="1" applyAlignment="1">
      <alignment horizontal="center" vertical="center"/>
    </xf>
    <xf numFmtId="0" fontId="69" fillId="0" borderId="16" xfId="2858" applyFont="1" applyFill="1" applyBorder="1" applyAlignment="1">
      <alignment horizontal="center" vertical="center"/>
    </xf>
    <xf numFmtId="0" fontId="92" fillId="0" borderId="16" xfId="2858" applyFont="1" applyFill="1" applyBorder="1" applyAlignment="1">
      <alignment horizontal="center" vertical="center"/>
    </xf>
    <xf numFmtId="169" fontId="69" fillId="0" borderId="32" xfId="3983" applyNumberFormat="1" applyFont="1" applyFill="1" applyBorder="1" applyAlignment="1">
      <alignment horizontal="center" vertical="center"/>
    </xf>
    <xf numFmtId="14" fontId="69" fillId="0" borderId="18" xfId="2858" applyNumberFormat="1" applyFont="1" applyFill="1" applyBorder="1" applyAlignment="1">
      <alignment horizontal="center" vertical="center"/>
    </xf>
    <xf numFmtId="0" fontId="0" fillId="0" borderId="18" xfId="0" applyFill="1" applyBorder="1"/>
    <xf numFmtId="14" fontId="69" fillId="0" borderId="23" xfId="2858" applyNumberFormat="1" applyFont="1" applyFill="1" applyBorder="1" applyAlignment="1">
      <alignment horizontal="center" vertical="center"/>
    </xf>
    <xf numFmtId="0" fontId="69" fillId="0" borderId="54" xfId="2858" applyFont="1" applyFill="1" applyBorder="1" applyAlignment="1">
      <alignment horizontal="left" vertical="center"/>
    </xf>
    <xf numFmtId="165" fontId="69" fillId="0" borderId="39" xfId="2858" applyNumberFormat="1" applyFont="1" applyFill="1" applyBorder="1" applyAlignment="1">
      <alignment horizontal="center" vertical="center"/>
    </xf>
    <xf numFmtId="165" fontId="69" fillId="0" borderId="35" xfId="2858" applyNumberFormat="1" applyFont="1" applyFill="1" applyBorder="1" applyAlignment="1">
      <alignment horizontal="center" vertical="center"/>
    </xf>
    <xf numFmtId="165" fontId="69" fillId="0" borderId="33" xfId="2858" applyNumberFormat="1" applyFont="1" applyFill="1" applyBorder="1" applyAlignment="1">
      <alignment horizontal="center" vertical="center"/>
    </xf>
    <xf numFmtId="165" fontId="69" fillId="0" borderId="23" xfId="2858" applyNumberFormat="1" applyFont="1" applyFill="1" applyBorder="1" applyAlignment="1">
      <alignment horizontal="center" vertical="center"/>
    </xf>
    <xf numFmtId="0" fontId="69" fillId="0" borderId="40" xfId="2858" applyFont="1" applyFill="1" applyBorder="1" applyAlignment="1">
      <alignment horizontal="left" vertical="center"/>
    </xf>
    <xf numFmtId="0" fontId="0" fillId="0" borderId="51" xfId="0" applyFill="1" applyBorder="1"/>
    <xf numFmtId="0" fontId="0" fillId="0" borderId="42" xfId="0" applyFill="1" applyBorder="1"/>
    <xf numFmtId="0" fontId="0" fillId="0" borderId="0" xfId="0" applyFill="1" applyBorder="1"/>
    <xf numFmtId="0" fontId="0" fillId="0" borderId="33" xfId="0" applyFill="1" applyBorder="1"/>
    <xf numFmtId="0" fontId="0" fillId="0" borderId="60" xfId="0" applyFill="1" applyBorder="1"/>
    <xf numFmtId="0" fontId="0" fillId="0" borderId="14" xfId="0" applyFill="1" applyBorder="1"/>
    <xf numFmtId="0" fontId="69" fillId="0" borderId="0" xfId="2858" applyNumberFormat="1" applyFont="1" applyFill="1" applyAlignment="1">
      <alignment horizontal="left" wrapText="1"/>
    </xf>
    <xf numFmtId="0" fontId="66" fillId="0" borderId="30" xfId="2858" applyFont="1" applyFill="1" applyBorder="1" applyAlignment="1">
      <alignment horizontal="center"/>
    </xf>
    <xf numFmtId="0" fontId="66" fillId="0" borderId="28" xfId="2858" applyFont="1" applyFill="1" applyBorder="1" applyAlignment="1">
      <alignment horizontal="center"/>
    </xf>
    <xf numFmtId="0" fontId="66" fillId="0" borderId="25" xfId="3982" applyNumberFormat="1" applyFont="1" applyFill="1" applyBorder="1" applyAlignment="1" applyProtection="1">
      <alignment horizontal="center" wrapText="1"/>
      <protection locked="0"/>
    </xf>
    <xf numFmtId="0" fontId="66" fillId="0" borderId="0" xfId="3981" applyFont="1" applyFill="1" applyAlignment="1">
      <alignment horizontal="center"/>
    </xf>
    <xf numFmtId="0" fontId="66" fillId="0" borderId="58" xfId="2858" applyFont="1" applyFill="1" applyBorder="1" applyAlignment="1">
      <alignment horizontal="center"/>
    </xf>
    <xf numFmtId="0" fontId="66" fillId="0" borderId="59" xfId="2858" applyFont="1" applyFill="1" applyBorder="1" applyAlignment="1">
      <alignment horizontal="center"/>
    </xf>
    <xf numFmtId="0" fontId="66" fillId="0" borderId="67" xfId="3981" applyFont="1" applyFill="1" applyBorder="1" applyAlignment="1">
      <alignment horizontal="center"/>
    </xf>
    <xf numFmtId="0" fontId="66" fillId="0" borderId="43" xfId="3981" applyFont="1" applyFill="1" applyBorder="1" applyAlignment="1">
      <alignment horizontal="center"/>
    </xf>
    <xf numFmtId="0" fontId="66" fillId="0" borderId="34" xfId="3981" applyFont="1" applyFill="1" applyBorder="1" applyAlignment="1">
      <alignment horizontal="center"/>
    </xf>
    <xf numFmtId="0" fontId="66" fillId="0" borderId="56" xfId="3981" applyFont="1" applyFill="1" applyBorder="1" applyAlignment="1">
      <alignment horizontal="center"/>
    </xf>
    <xf numFmtId="0" fontId="66" fillId="0" borderId="34" xfId="3981" applyFont="1" applyFill="1" applyBorder="1" applyAlignment="1">
      <alignment horizontal="center" wrapText="1"/>
    </xf>
    <xf numFmtId="0" fontId="66" fillId="0" borderId="30" xfId="3981" applyFont="1" applyFill="1" applyBorder="1" applyAlignment="1">
      <alignment horizontal="center" wrapText="1"/>
    </xf>
    <xf numFmtId="0" fontId="66" fillId="0" borderId="34" xfId="3981" applyFont="1" applyFill="1" applyBorder="1" applyAlignment="1" applyProtection="1">
      <alignment horizontal="center" wrapText="1"/>
      <protection locked="0"/>
    </xf>
    <xf numFmtId="0" fontId="66" fillId="0" borderId="56" xfId="3981" applyFont="1" applyFill="1" applyBorder="1" applyAlignment="1" applyProtection="1">
      <alignment horizontal="center" wrapText="1"/>
      <protection locked="0"/>
    </xf>
    <xf numFmtId="0" fontId="69" fillId="0" borderId="66" xfId="2858" applyFont="1" applyFill="1" applyBorder="1" applyAlignment="1">
      <alignment horizontal="center" vertical="center"/>
    </xf>
    <xf numFmtId="14" fontId="69" fillId="0" borderId="67" xfId="2858" applyNumberFormat="1" applyFont="1" applyFill="1" applyBorder="1" applyAlignment="1">
      <alignment horizontal="center" vertical="center"/>
    </xf>
    <xf numFmtId="0" fontId="69" fillId="0" borderId="46" xfId="2858" applyFont="1" applyFill="1" applyBorder="1" applyAlignment="1">
      <alignment horizontal="left" wrapText="1"/>
    </xf>
    <xf numFmtId="0" fontId="69" fillId="0" borderId="47" xfId="2858" applyFont="1" applyFill="1" applyBorder="1" applyAlignment="1">
      <alignment horizontal="left" wrapText="1"/>
    </xf>
    <xf numFmtId="165" fontId="69" fillId="0" borderId="32" xfId="2858" applyNumberFormat="1" applyFont="1" applyFill="1" applyBorder="1" applyAlignment="1">
      <alignment horizontal="center"/>
    </xf>
    <xf numFmtId="165" fontId="69" fillId="0" borderId="18" xfId="2858" applyNumberFormat="1" applyFont="1" applyFill="1" applyBorder="1" applyAlignment="1">
      <alignment horizontal="center"/>
    </xf>
    <xf numFmtId="0" fontId="69" fillId="0" borderId="35" xfId="2858" applyFont="1" applyFill="1" applyBorder="1" applyAlignment="1">
      <alignment horizontal="center" vertical="center"/>
    </xf>
    <xf numFmtId="0" fontId="69" fillId="0" borderId="74" xfId="2858" applyFont="1" applyFill="1" applyBorder="1" applyAlignment="1">
      <alignment horizontal="center" vertical="center"/>
    </xf>
    <xf numFmtId="0" fontId="69" fillId="0" borderId="23" xfId="2858" applyFont="1" applyFill="1" applyBorder="1" applyAlignment="1">
      <alignment horizontal="center" vertical="center"/>
    </xf>
    <xf numFmtId="0" fontId="69" fillId="0" borderId="66" xfId="2858" applyNumberFormat="1" applyFont="1" applyFill="1" applyBorder="1" applyAlignment="1">
      <alignment horizontal="center" vertical="center"/>
    </xf>
    <xf numFmtId="0" fontId="69" fillId="0" borderId="19" xfId="2858" applyNumberFormat="1" applyFont="1" applyFill="1" applyBorder="1" applyAlignment="1">
      <alignment horizontal="center" vertical="center"/>
    </xf>
    <xf numFmtId="14" fontId="69" fillId="0" borderId="67" xfId="3981" applyNumberFormat="1" applyFont="1" applyFill="1" applyBorder="1" applyAlignment="1">
      <alignment horizontal="center" vertical="center"/>
    </xf>
    <xf numFmtId="14" fontId="69" fillId="0" borderId="54" xfId="3981" applyNumberFormat="1" applyFont="1" applyFill="1" applyBorder="1" applyAlignment="1">
      <alignment horizontal="center" vertical="center"/>
    </xf>
    <xf numFmtId="0" fontId="69" fillId="0" borderId="67" xfId="3981" applyFont="1" applyFill="1" applyBorder="1" applyAlignment="1">
      <alignment vertical="center"/>
    </xf>
    <xf numFmtId="0" fontId="69" fillId="0" borderId="54" xfId="3981" applyFont="1" applyFill="1" applyBorder="1" applyAlignment="1">
      <alignment vertical="center"/>
    </xf>
    <xf numFmtId="0" fontId="69" fillId="0" borderId="67" xfId="3981" applyFont="1" applyFill="1" applyBorder="1" applyAlignment="1">
      <alignment horizontal="center" vertical="center"/>
    </xf>
    <xf numFmtId="0" fontId="69" fillId="0" borderId="54" xfId="3981" applyFont="1" applyFill="1" applyBorder="1" applyAlignment="1">
      <alignment horizontal="center" vertical="center"/>
    </xf>
    <xf numFmtId="0" fontId="69" fillId="0" borderId="53" xfId="3981" applyFont="1" applyFill="1" applyBorder="1" applyAlignment="1">
      <alignment horizontal="left" vertical="center" wrapText="1"/>
    </xf>
    <xf numFmtId="0" fontId="69" fillId="0" borderId="64" xfId="3981" applyFont="1" applyFill="1" applyBorder="1" applyAlignment="1">
      <alignment horizontal="left" vertical="center" wrapText="1"/>
    </xf>
    <xf numFmtId="0" fontId="69" fillId="0" borderId="33" xfId="3981" applyFont="1" applyFill="1" applyBorder="1" applyAlignment="1">
      <alignment horizontal="left" vertical="center" wrapText="1"/>
    </xf>
    <xf numFmtId="0" fontId="69" fillId="0" borderId="23" xfId="3981" applyFont="1" applyFill="1" applyBorder="1" applyAlignment="1">
      <alignment horizontal="left" vertical="center" wrapText="1"/>
    </xf>
    <xf numFmtId="42" fontId="69" fillId="0" borderId="67" xfId="3981" applyNumberFormat="1" applyFont="1" applyFill="1" applyBorder="1" applyAlignment="1">
      <alignment vertical="center"/>
    </xf>
    <xf numFmtId="42" fontId="69" fillId="0" borderId="54" xfId="3981" applyNumberFormat="1" applyFont="1" applyFill="1" applyBorder="1" applyAlignment="1">
      <alignment vertical="center"/>
    </xf>
    <xf numFmtId="0" fontId="69" fillId="0" borderId="53" xfId="3981" applyFont="1" applyFill="1" applyBorder="1" applyAlignment="1">
      <alignment horizontal="center" vertical="center"/>
    </xf>
    <xf numFmtId="0" fontId="69" fillId="0" borderId="33" xfId="3981" applyFont="1" applyFill="1" applyBorder="1" applyAlignment="1">
      <alignment horizontal="center" vertical="center"/>
    </xf>
    <xf numFmtId="0" fontId="69" fillId="0" borderId="67" xfId="3981" applyFont="1" applyFill="1" applyBorder="1" applyAlignment="1">
      <alignment horizontal="center" vertical="center" wrapText="1"/>
    </xf>
    <xf numFmtId="0" fontId="69" fillId="0" borderId="54" xfId="3981" applyFont="1" applyFill="1" applyBorder="1" applyAlignment="1">
      <alignment horizontal="center" vertical="center" wrapText="1"/>
    </xf>
    <xf numFmtId="0" fontId="69" fillId="0" borderId="69" xfId="3981" applyFont="1" applyFill="1" applyBorder="1" applyAlignment="1">
      <alignment horizontal="center" vertical="center"/>
    </xf>
    <xf numFmtId="0" fontId="69" fillId="0" borderId="71" xfId="3981" applyFont="1" applyFill="1" applyBorder="1" applyAlignment="1">
      <alignment horizontal="center" vertical="center"/>
    </xf>
    <xf numFmtId="14" fontId="69" fillId="0" borderId="37" xfId="3981" applyNumberFormat="1" applyFont="1" applyFill="1" applyBorder="1" applyAlignment="1">
      <alignment horizontal="center" vertical="center"/>
    </xf>
    <xf numFmtId="14" fontId="69" fillId="0" borderId="51" xfId="3981" applyNumberFormat="1" applyFont="1" applyFill="1" applyBorder="1" applyAlignment="1">
      <alignment horizontal="center" vertical="center"/>
    </xf>
    <xf numFmtId="14" fontId="69" fillId="0" borderId="38" xfId="3981" applyNumberFormat="1" applyFont="1" applyFill="1" applyBorder="1" applyAlignment="1">
      <alignment horizontal="center" vertical="center"/>
    </xf>
    <xf numFmtId="14" fontId="69" fillId="0" borderId="73" xfId="3981" applyNumberFormat="1" applyFont="1" applyFill="1" applyBorder="1" applyAlignment="1">
      <alignment horizontal="center" vertical="center"/>
    </xf>
    <xf numFmtId="14" fontId="69" fillId="0" borderId="87" xfId="3981" applyNumberFormat="1" applyFont="1" applyFill="1" applyBorder="1" applyAlignment="1">
      <alignment horizontal="center" vertical="center"/>
    </xf>
    <xf numFmtId="14" fontId="69" fillId="0" borderId="70" xfId="3981" applyNumberFormat="1" applyFont="1" applyFill="1" applyBorder="1" applyAlignment="1">
      <alignment horizontal="center" vertical="center"/>
    </xf>
    <xf numFmtId="0" fontId="69" fillId="0" borderId="34" xfId="3981" applyFont="1" applyFill="1" applyBorder="1" applyAlignment="1">
      <alignment vertical="center" wrapText="1"/>
    </xf>
    <xf numFmtId="0" fontId="69" fillId="0" borderId="56" xfId="3981" applyFont="1" applyFill="1" applyBorder="1" applyAlignment="1">
      <alignment vertical="center" wrapText="1"/>
    </xf>
    <xf numFmtId="44" fontId="66" fillId="0" borderId="86" xfId="2858" applyNumberFormat="1" applyFont="1" applyFill="1" applyBorder="1"/>
    <xf numFmtId="0" fontId="66" fillId="0" borderId="11" xfId="2858" applyFont="1" applyFill="1" applyBorder="1" applyAlignment="1">
      <alignment horizontal="center"/>
    </xf>
    <xf numFmtId="0" fontId="66" fillId="0" borderId="12" xfId="2858" applyFont="1" applyFill="1" applyBorder="1" applyAlignment="1">
      <alignment horizontal="center"/>
    </xf>
    <xf numFmtId="0" fontId="66" fillId="0" borderId="13" xfId="2858" applyFont="1" applyFill="1" applyBorder="1" applyAlignment="1">
      <alignment horizontal="center"/>
    </xf>
    <xf numFmtId="166" fontId="69" fillId="0" borderId="50" xfId="2858" applyNumberFormat="1" applyFont="1" applyFill="1" applyBorder="1" applyAlignment="1">
      <alignment horizontal="center" vertical="center"/>
    </xf>
    <xf numFmtId="166" fontId="69" fillId="0" borderId="52" xfId="2858" applyNumberFormat="1" applyFont="1" applyFill="1" applyBorder="1" applyAlignment="1">
      <alignment horizontal="center" vertical="center"/>
    </xf>
    <xf numFmtId="166" fontId="69" fillId="0" borderId="19" xfId="2858" applyNumberFormat="1" applyFont="1" applyFill="1" applyBorder="1" applyAlignment="1">
      <alignment horizontal="center" vertical="center"/>
    </xf>
    <xf numFmtId="0" fontId="92" fillId="0" borderId="22" xfId="2858" applyFont="1" applyFill="1" applyBorder="1" applyAlignment="1">
      <alignment horizontal="center" vertical="center"/>
    </xf>
    <xf numFmtId="0" fontId="69" fillId="0" borderId="37" xfId="2858" applyFont="1" applyFill="1" applyBorder="1" applyAlignment="1">
      <alignment horizontal="left" vertical="center" wrapText="1"/>
    </xf>
    <xf numFmtId="0" fontId="69" fillId="0" borderId="35" xfId="2858" applyFont="1" applyFill="1" applyBorder="1" applyAlignment="1">
      <alignment horizontal="left" vertical="center" wrapText="1"/>
    </xf>
    <xf numFmtId="0" fontId="69" fillId="0" borderId="27" xfId="2858" applyFont="1" applyFill="1" applyBorder="1" applyAlignment="1">
      <alignment horizontal="left" vertical="center" wrapText="1"/>
    </xf>
    <xf numFmtId="0" fontId="69" fillId="0" borderId="74" xfId="2858" applyFont="1" applyFill="1" applyBorder="1" applyAlignment="1">
      <alignment horizontal="left" vertical="center" wrapText="1"/>
    </xf>
    <xf numFmtId="0" fontId="69" fillId="0" borderId="20" xfId="2858" applyFont="1" applyFill="1" applyBorder="1" applyAlignment="1">
      <alignment horizontal="left" vertical="center" wrapText="1"/>
    </xf>
    <xf numFmtId="0" fontId="69" fillId="0" borderId="23" xfId="2858" applyFont="1" applyFill="1" applyBorder="1" applyAlignment="1">
      <alignment horizontal="left" vertical="center" wrapText="1"/>
    </xf>
    <xf numFmtId="165" fontId="69" fillId="0" borderId="40" xfId="2858" applyNumberFormat="1" applyFont="1" applyFill="1" applyBorder="1" applyAlignment="1">
      <alignment horizontal="center" vertical="center"/>
    </xf>
    <xf numFmtId="165" fontId="69" fillId="0" borderId="54" xfId="2858" applyNumberFormat="1" applyFont="1" applyFill="1" applyBorder="1" applyAlignment="1">
      <alignment horizontal="center" vertical="center"/>
    </xf>
    <xf numFmtId="0" fontId="92" fillId="0" borderId="36" xfId="2858" applyNumberFormat="1" applyFont="1" applyFill="1" applyBorder="1" applyAlignment="1">
      <alignment horizontal="center" vertical="center"/>
    </xf>
    <xf numFmtId="0" fontId="92" fillId="0" borderId="22" xfId="2858" applyNumberFormat="1" applyFont="1" applyFill="1" applyBorder="1" applyAlignment="1">
      <alignment horizontal="center" vertical="center"/>
    </xf>
    <xf numFmtId="0" fontId="92" fillId="0" borderId="21" xfId="2858" applyNumberFormat="1" applyFont="1" applyFill="1" applyBorder="1" applyAlignment="1">
      <alignment horizontal="center" vertical="center"/>
    </xf>
    <xf numFmtId="14" fontId="66" fillId="0" borderId="88" xfId="3981" applyNumberFormat="1" applyFont="1" applyFill="1" applyBorder="1" applyAlignment="1">
      <alignment horizontal="center" vertical="center" wrapText="1"/>
    </xf>
    <xf numFmtId="14" fontId="66" fillId="0" borderId="90" xfId="3981" applyNumberFormat="1" applyFont="1" applyFill="1" applyBorder="1" applyAlignment="1">
      <alignment horizontal="center" vertical="center" wrapText="1"/>
    </xf>
    <xf numFmtId="14" fontId="66" fillId="0" borderId="89" xfId="3981" applyNumberFormat="1" applyFont="1" applyFill="1" applyBorder="1" applyAlignment="1">
      <alignment horizontal="center" vertical="center"/>
    </xf>
    <xf numFmtId="169" fontId="69" fillId="0" borderId="23" xfId="3983" applyNumberFormat="1" applyFont="1" applyFill="1" applyBorder="1" applyAlignment="1">
      <alignment horizontal="center" vertical="center"/>
    </xf>
    <xf numFmtId="169" fontId="69" fillId="0" borderId="36" xfId="3983" applyNumberFormat="1" applyFont="1" applyFill="1" applyBorder="1" applyAlignment="1">
      <alignment horizontal="center"/>
    </xf>
    <xf numFmtId="169" fontId="69" fillId="0" borderId="21" xfId="3983" applyNumberFormat="1" applyFont="1" applyFill="1" applyBorder="1" applyAlignment="1">
      <alignment horizontal="center"/>
    </xf>
    <xf numFmtId="0" fontId="0" fillId="0" borderId="35" xfId="0" applyFill="1" applyBorder="1"/>
    <xf numFmtId="0" fontId="69" fillId="0" borderId="53" xfId="2858" applyFont="1" applyFill="1" applyBorder="1" applyAlignment="1">
      <alignment horizontal="left" vertical="center"/>
    </xf>
    <xf numFmtId="0" fontId="69" fillId="0" borderId="42" xfId="2858" applyFont="1" applyFill="1" applyBorder="1" applyAlignment="1">
      <alignment horizontal="left" vertical="center"/>
    </xf>
    <xf numFmtId="0" fontId="69" fillId="0" borderId="33" xfId="2858" applyFont="1" applyFill="1" applyBorder="1" applyAlignment="1">
      <alignment horizontal="left" vertical="center"/>
    </xf>
    <xf numFmtId="0" fontId="69" fillId="0" borderId="31" xfId="2858" applyFont="1" applyFill="1" applyBorder="1" applyAlignment="1">
      <alignment horizontal="center" vertical="center"/>
    </xf>
    <xf numFmtId="0" fontId="69" fillId="0" borderId="47" xfId="2858" applyFont="1" applyFill="1" applyBorder="1" applyAlignment="1">
      <alignment horizontal="center" vertical="center"/>
    </xf>
    <xf numFmtId="0" fontId="69" fillId="0" borderId="31" xfId="2858" applyFont="1" applyFill="1" applyBorder="1" applyAlignment="1">
      <alignment horizontal="center"/>
    </xf>
    <xf numFmtId="0" fontId="69" fillId="0" borderId="59" xfId="2858" applyFont="1" applyFill="1" applyBorder="1" applyAlignment="1">
      <alignment horizontal="center"/>
    </xf>
    <xf numFmtId="0" fontId="69" fillId="0" borderId="32" xfId="2858" applyFont="1" applyFill="1" applyBorder="1" applyAlignment="1">
      <alignment horizontal="center" vertical="center"/>
    </xf>
    <xf numFmtId="0" fontId="0" fillId="0" borderId="41" xfId="0" applyFill="1" applyBorder="1"/>
    <xf numFmtId="165" fontId="69" fillId="0" borderId="12" xfId="2858" applyNumberFormat="1" applyFont="1" applyFill="1" applyBorder="1"/>
    <xf numFmtId="165" fontId="69" fillId="0" borderId="15" xfId="2858" applyNumberFormat="1" applyFont="1" applyFill="1" applyBorder="1"/>
    <xf numFmtId="0" fontId="69" fillId="0" borderId="43" xfId="2858" applyFont="1" applyFill="1" applyBorder="1" applyAlignment="1">
      <alignment horizontal="center" vertical="center" wrapText="1"/>
    </xf>
    <xf numFmtId="42" fontId="69" fillId="0" borderId="43" xfId="2858" applyNumberFormat="1" applyFont="1" applyFill="1" applyBorder="1" applyAlignment="1">
      <alignment horizontal="center" vertical="center"/>
    </xf>
    <xf numFmtId="0" fontId="90" fillId="0" borderId="10" xfId="6595" applyFont="1" applyFill="1" applyBorder="1" applyAlignment="1">
      <alignment horizontal="center" vertical="center" wrapText="1"/>
    </xf>
    <xf numFmtId="0" fontId="90" fillId="0" borderId="40" xfId="6595" applyFont="1" applyFill="1" applyBorder="1" applyAlignment="1">
      <alignment horizontal="center" vertical="center" wrapText="1"/>
    </xf>
    <xf numFmtId="0" fontId="90" fillId="0" borderId="43" xfId="6595" applyFont="1" applyFill="1" applyBorder="1" applyAlignment="1">
      <alignment horizontal="center" vertical="center" wrapText="1"/>
    </xf>
    <xf numFmtId="165" fontId="69" fillId="0" borderId="51" xfId="2858" applyNumberFormat="1" applyFont="1" applyFill="1" applyBorder="1" applyAlignment="1">
      <alignment horizontal="center" vertical="center"/>
    </xf>
    <xf numFmtId="165" fontId="69" fillId="0" borderId="0" xfId="2858" applyNumberFormat="1" applyFont="1" applyFill="1" applyBorder="1" applyAlignment="1">
      <alignment horizontal="center" vertical="center"/>
    </xf>
    <xf numFmtId="165" fontId="69" fillId="0" borderId="87" xfId="2858" applyNumberFormat="1" applyFont="1" applyFill="1" applyBorder="1" applyAlignment="1">
      <alignment horizontal="center" vertical="center"/>
    </xf>
    <xf numFmtId="166" fontId="69" fillId="0" borderId="16" xfId="2858" applyNumberFormat="1" applyFont="1" applyFill="1" applyBorder="1" applyAlignment="1">
      <alignment horizontal="center" vertical="center"/>
    </xf>
    <xf numFmtId="0" fontId="91" fillId="0" borderId="15" xfId="6595" applyFont="1" applyFill="1" applyBorder="1" applyAlignment="1">
      <alignment horizontal="center" vertical="center" wrapText="1"/>
    </xf>
    <xf numFmtId="14" fontId="69" fillId="0" borderId="51" xfId="2858" applyNumberFormat="1" applyFont="1" applyFill="1" applyBorder="1" applyAlignment="1">
      <alignment horizontal="center" vertical="center"/>
    </xf>
    <xf numFmtId="14" fontId="69" fillId="0" borderId="0" xfId="2858" applyNumberFormat="1" applyFont="1" applyFill="1" applyBorder="1" applyAlignment="1">
      <alignment horizontal="center" vertical="center"/>
    </xf>
    <xf numFmtId="14" fontId="69" fillId="0" borderId="87" xfId="2858" applyNumberFormat="1" applyFont="1" applyFill="1" applyBorder="1" applyAlignment="1">
      <alignment horizontal="center" vertical="center"/>
    </xf>
    <xf numFmtId="0" fontId="91" fillId="0" borderId="10" xfId="6595" applyFont="1" applyFill="1" applyBorder="1" applyAlignment="1">
      <alignment horizontal="center" vertical="center" wrapText="1"/>
    </xf>
    <xf numFmtId="0" fontId="91" fillId="0" borderId="40" xfId="6595" applyFont="1" applyFill="1" applyBorder="1" applyAlignment="1">
      <alignment horizontal="center" vertical="center" wrapText="1"/>
    </xf>
    <xf numFmtId="0" fontId="91" fillId="0" borderId="43" xfId="6595" applyFont="1" applyFill="1" applyBorder="1" applyAlignment="1">
      <alignment horizontal="center" vertical="center" wrapText="1"/>
    </xf>
    <xf numFmtId="166" fontId="69" fillId="0" borderId="10" xfId="2858" applyNumberFormat="1" applyFont="1" applyFill="1" applyBorder="1" applyAlignment="1">
      <alignment horizontal="center" vertical="center"/>
    </xf>
    <xf numFmtId="166" fontId="69" fillId="0" borderId="40" xfId="2858" applyNumberFormat="1" applyFont="1" applyFill="1" applyBorder="1" applyAlignment="1">
      <alignment horizontal="center" vertical="center"/>
    </xf>
    <xf numFmtId="166" fontId="69" fillId="0" borderId="43" xfId="2858" applyNumberFormat="1" applyFont="1" applyFill="1" applyBorder="1" applyAlignment="1">
      <alignment horizontal="center" vertical="center"/>
    </xf>
    <xf numFmtId="0" fontId="69" fillId="0" borderId="10" xfId="2858" applyNumberFormat="1" applyFont="1" applyFill="1" applyBorder="1" applyAlignment="1">
      <alignment horizontal="center" vertical="center"/>
    </xf>
    <xf numFmtId="0" fontId="69" fillId="0" borderId="40" xfId="2858" applyNumberFormat="1" applyFont="1" applyFill="1" applyBorder="1" applyAlignment="1">
      <alignment horizontal="center" vertical="center"/>
    </xf>
    <xf numFmtId="0" fontId="69" fillId="0" borderId="43" xfId="2858" applyNumberFormat="1" applyFont="1" applyFill="1" applyBorder="1" applyAlignment="1">
      <alignment horizontal="center" vertical="center"/>
    </xf>
    <xf numFmtId="14" fontId="69" fillId="0" borderId="43" xfId="2858" applyNumberFormat="1" applyFont="1" applyFill="1" applyBorder="1" applyAlignment="1">
      <alignment horizontal="center" vertical="center"/>
    </xf>
    <xf numFmtId="14" fontId="88" fillId="0" borderId="0" xfId="6594" applyNumberFormat="1" applyFont="1" applyFill="1" applyBorder="1" applyAlignment="1">
      <alignment horizontal="center"/>
    </xf>
    <xf numFmtId="0" fontId="66" fillId="0" borderId="52" xfId="2858" applyNumberFormat="1" applyFont="1" applyFill="1" applyBorder="1" applyAlignment="1" applyProtection="1">
      <alignment horizontal="center" wrapText="1"/>
      <protection locked="0"/>
    </xf>
    <xf numFmtId="0" fontId="66" fillId="0" borderId="42" xfId="2858" applyFont="1" applyFill="1" applyBorder="1" applyAlignment="1">
      <alignment horizontal="center" wrapText="1"/>
    </xf>
    <xf numFmtId="0" fontId="88" fillId="0" borderId="67" xfId="6595" applyFont="1" applyFill="1" applyBorder="1" applyAlignment="1">
      <alignment horizontal="center"/>
    </xf>
    <xf numFmtId="0" fontId="88" fillId="0" borderId="40" xfId="6595" applyFont="1" applyFill="1" applyBorder="1" applyAlignment="1">
      <alignment horizontal="center"/>
    </xf>
    <xf numFmtId="0" fontId="66" fillId="0" borderId="54" xfId="2858" applyFont="1" applyFill="1" applyBorder="1" applyAlignment="1">
      <alignment horizontal="center" wrapText="1"/>
    </xf>
    <xf numFmtId="0" fontId="88" fillId="0" borderId="53" xfId="6595" applyFont="1" applyFill="1" applyBorder="1" applyAlignment="1">
      <alignment horizontal="center" wrapText="1"/>
    </xf>
    <xf numFmtId="0" fontId="88" fillId="0" borderId="64" xfId="6595" applyFont="1" applyFill="1" applyBorder="1" applyAlignment="1">
      <alignment horizontal="center" wrapText="1"/>
    </xf>
    <xf numFmtId="0" fontId="88" fillId="0" borderId="33" xfId="6595" applyFont="1" applyFill="1" applyBorder="1" applyAlignment="1">
      <alignment horizontal="center" wrapText="1"/>
    </xf>
    <xf numFmtId="0" fontId="88" fillId="0" borderId="23" xfId="6595" applyFont="1" applyFill="1" applyBorder="1" applyAlignment="1">
      <alignment horizontal="center" wrapText="1"/>
    </xf>
    <xf numFmtId="0" fontId="66" fillId="0" borderId="67" xfId="2858" applyFont="1" applyFill="1" applyBorder="1" applyAlignment="1">
      <alignment horizontal="center"/>
    </xf>
    <xf numFmtId="0" fontId="66" fillId="0" borderId="54" xfId="2858" applyFont="1" applyFill="1" applyBorder="1" applyAlignment="1">
      <alignment horizontal="center"/>
    </xf>
    <xf numFmtId="0" fontId="66" fillId="0" borderId="32" xfId="2858" applyFont="1" applyFill="1" applyBorder="1" applyAlignment="1">
      <alignment horizontal="center"/>
    </xf>
    <xf numFmtId="0" fontId="66" fillId="0" borderId="18" xfId="2858" applyFont="1" applyFill="1" applyBorder="1" applyAlignment="1">
      <alignment horizontal="center"/>
    </xf>
    <xf numFmtId="0" fontId="69" fillId="0" borderId="0" xfId="0" applyFont="1" applyFill="1" applyAlignment="1">
      <alignment horizontal="left" vertical="top" wrapText="1"/>
    </xf>
    <xf numFmtId="0" fontId="90" fillId="0" borderId="32" xfId="3944" applyFont="1" applyFill="1" applyBorder="1" applyAlignment="1">
      <alignment horizontal="center"/>
    </xf>
    <xf numFmtId="0" fontId="90" fillId="0" borderId="18" xfId="3944" applyFont="1" applyFill="1" applyBorder="1" applyAlignment="1">
      <alignment horizontal="center"/>
    </xf>
    <xf numFmtId="0" fontId="90" fillId="0" borderId="15" xfId="3947" applyFont="1" applyFill="1" applyBorder="1" applyAlignment="1">
      <alignment horizontal="center"/>
    </xf>
    <xf numFmtId="0" fontId="90" fillId="0" borderId="33" xfId="3944" applyFont="1" applyFill="1" applyBorder="1" applyAlignment="1">
      <alignment horizontal="center"/>
    </xf>
    <xf numFmtId="0" fontId="90" fillId="0" borderId="60" xfId="3944" applyFont="1" applyFill="1" applyBorder="1" applyAlignment="1">
      <alignment horizontal="center"/>
    </xf>
    <xf numFmtId="0" fontId="90" fillId="0" borderId="23" xfId="3944" applyFont="1" applyFill="1" applyBorder="1" applyAlignment="1">
      <alignment horizontal="center"/>
    </xf>
    <xf numFmtId="0" fontId="90" fillId="0" borderId="41" xfId="3944" applyFont="1" applyFill="1" applyBorder="1" applyAlignment="1">
      <alignment horizontal="center"/>
    </xf>
    <xf numFmtId="42" fontId="90" fillId="0" borderId="32" xfId="2660" applyNumberFormat="1" applyFont="1" applyFill="1" applyBorder="1" applyAlignment="1">
      <alignment horizontal="center" vertical="center"/>
    </xf>
    <xf numFmtId="42" fontId="90" fillId="0" borderId="18" xfId="2660" applyNumberFormat="1" applyFont="1" applyFill="1" applyBorder="1" applyAlignment="1">
      <alignment horizontal="center" vertical="center"/>
    </xf>
    <xf numFmtId="0" fontId="90" fillId="0" borderId="54" xfId="3947" applyFont="1" applyFill="1" applyBorder="1" applyAlignment="1">
      <alignment horizontal="center"/>
    </xf>
    <xf numFmtId="14" fontId="69" fillId="0" borderId="0" xfId="2858" applyNumberFormat="1" applyFont="1" applyFill="1" applyBorder="1" applyAlignment="1">
      <alignment horizontal="left"/>
    </xf>
    <xf numFmtId="14" fontId="88" fillId="0" borderId="0" xfId="3944" applyNumberFormat="1" applyFont="1" applyFill="1" applyBorder="1" applyAlignment="1">
      <alignment horizontal="center"/>
    </xf>
    <xf numFmtId="0" fontId="66" fillId="0" borderId="31" xfId="2858" applyFont="1" applyFill="1" applyBorder="1" applyAlignment="1">
      <alignment horizontal="center" wrapText="1"/>
    </xf>
    <xf numFmtId="0" fontId="90" fillId="0" borderId="41" xfId="3947" applyFont="1" applyFill="1" applyBorder="1" applyAlignment="1">
      <alignment horizontal="center"/>
    </xf>
    <xf numFmtId="0" fontId="90" fillId="0" borderId="18" xfId="3947" applyFont="1" applyFill="1" applyBorder="1" applyAlignment="1">
      <alignment horizontal="center"/>
    </xf>
    <xf numFmtId="0" fontId="88" fillId="0" borderId="57" xfId="3944" applyFont="1" applyFill="1" applyBorder="1" applyAlignment="1" applyProtection="1">
      <alignment horizontal="center" wrapText="1"/>
      <protection locked="0"/>
    </xf>
    <xf numFmtId="0" fontId="88" fillId="0" borderId="56" xfId="3944" applyFont="1" applyFill="1" applyBorder="1" applyAlignment="1" applyProtection="1">
      <alignment horizontal="center" wrapText="1"/>
      <protection locked="0"/>
    </xf>
    <xf numFmtId="0" fontId="88" fillId="0" borderId="34" xfId="3944" applyFont="1" applyFill="1" applyBorder="1" applyAlignment="1" applyProtection="1">
      <alignment horizontal="center" wrapText="1"/>
      <protection locked="0"/>
    </xf>
    <xf numFmtId="0" fontId="90" fillId="0" borderId="60" xfId="3945" applyFont="1" applyFill="1" applyBorder="1" applyAlignment="1">
      <alignment horizontal="center"/>
    </xf>
    <xf numFmtId="0" fontId="90" fillId="0" borderId="23" xfId="3945" applyFont="1" applyFill="1" applyBorder="1" applyAlignment="1">
      <alignment horizontal="center"/>
    </xf>
    <xf numFmtId="165" fontId="90" fillId="0" borderId="31" xfId="2660" applyNumberFormat="1" applyFont="1" applyFill="1" applyBorder="1" applyAlignment="1">
      <alignment horizontal="center"/>
    </xf>
    <xf numFmtId="165" fontId="90" fillId="0" borderId="47" xfId="2660" applyNumberFormat="1" applyFont="1" applyFill="1" applyBorder="1" applyAlignment="1">
      <alignment horizontal="center"/>
    </xf>
    <xf numFmtId="0" fontId="90" fillId="0" borderId="41" xfId="3945" applyFont="1" applyFill="1" applyBorder="1" applyAlignment="1">
      <alignment horizontal="center"/>
    </xf>
    <xf numFmtId="0" fontId="90" fillId="0" borderId="18" xfId="3945" applyFont="1" applyFill="1" applyBorder="1" applyAlignment="1">
      <alignment horizontal="center"/>
    </xf>
    <xf numFmtId="0" fontId="90" fillId="0" borderId="15" xfId="3945" applyFont="1" applyFill="1" applyBorder="1" applyAlignment="1">
      <alignment horizontal="center"/>
    </xf>
    <xf numFmtId="0" fontId="90" fillId="0" borderId="32" xfId="3947" applyFont="1" applyFill="1" applyBorder="1" applyAlignment="1">
      <alignment horizontal="center"/>
    </xf>
    <xf numFmtId="0" fontId="90" fillId="0" borderId="34" xfId="3944" applyFont="1" applyFill="1" applyBorder="1" applyAlignment="1">
      <alignment horizontal="center"/>
    </xf>
    <xf numFmtId="0" fontId="90" fillId="0" borderId="57" xfId="3944" applyFont="1" applyFill="1" applyBorder="1" applyAlignment="1">
      <alignment horizontal="center"/>
    </xf>
    <xf numFmtId="0" fontId="90" fillId="0" borderId="56" xfId="3944" applyFont="1" applyFill="1" applyBorder="1" applyAlignment="1">
      <alignment horizontal="center"/>
    </xf>
    <xf numFmtId="42" fontId="90" fillId="0" borderId="34" xfId="2660" applyNumberFormat="1" applyFont="1" applyFill="1" applyBorder="1" applyAlignment="1">
      <alignment horizontal="center" vertical="center"/>
    </xf>
    <xf numFmtId="42" fontId="90" fillId="0" borderId="56" xfId="2660" applyNumberFormat="1" applyFont="1" applyFill="1" applyBorder="1" applyAlignment="1">
      <alignment horizontal="center" vertical="center"/>
    </xf>
    <xf numFmtId="0" fontId="69" fillId="0" borderId="0" xfId="0" applyFont="1" applyFill="1" applyAlignment="1">
      <alignment wrapText="1"/>
    </xf>
    <xf numFmtId="0" fontId="69" fillId="0" borderId="0" xfId="0" applyFont="1" applyFill="1" applyAlignment="1"/>
    <xf numFmtId="0" fontId="69" fillId="0" borderId="0" xfId="0" applyFont="1" applyFill="1"/>
    <xf numFmtId="14" fontId="69" fillId="0" borderId="50" xfId="2858" applyNumberFormat="1" applyFont="1" applyFill="1" applyBorder="1" applyAlignment="1">
      <alignment horizontal="center" vertical="center"/>
    </xf>
    <xf numFmtId="14" fontId="69" fillId="0" borderId="52" xfId="2858" applyNumberFormat="1" applyFont="1" applyFill="1" applyBorder="1" applyAlignment="1">
      <alignment horizontal="center" vertical="center"/>
    </xf>
    <xf numFmtId="14" fontId="69" fillId="0" borderId="48" xfId="2858" applyNumberFormat="1" applyFont="1" applyFill="1" applyBorder="1" applyAlignment="1">
      <alignment horizontal="center" vertical="center"/>
    </xf>
    <xf numFmtId="42" fontId="69" fillId="0" borderId="36" xfId="2858" applyNumberFormat="1" applyFont="1" applyFill="1" applyBorder="1" applyAlignment="1">
      <alignment horizontal="center" vertical="center"/>
    </xf>
    <xf numFmtId="42" fontId="69" fillId="0" borderId="22" xfId="2858" applyNumberFormat="1" applyFont="1" applyFill="1" applyBorder="1" applyAlignment="1">
      <alignment horizontal="center" vertical="center"/>
    </xf>
    <xf numFmtId="42" fontId="69" fillId="0" borderId="49" xfId="2858" applyNumberFormat="1" applyFont="1" applyFill="1" applyBorder="1" applyAlignment="1">
      <alignment horizontal="center" vertical="center"/>
    </xf>
    <xf numFmtId="42" fontId="69" fillId="0" borderId="50" xfId="2858" applyNumberFormat="1" applyFont="1" applyFill="1" applyBorder="1" applyAlignment="1">
      <alignment horizontal="center" vertical="center"/>
    </xf>
    <xf numFmtId="42" fontId="69" fillId="0" borderId="52" xfId="2858" applyNumberFormat="1" applyFont="1" applyFill="1" applyBorder="1" applyAlignment="1">
      <alignment horizontal="center" vertical="center"/>
    </xf>
    <xf numFmtId="42" fontId="69" fillId="0" borderId="48" xfId="2858" applyNumberFormat="1" applyFont="1" applyFill="1" applyBorder="1" applyAlignment="1">
      <alignment horizontal="center" vertical="center"/>
    </xf>
    <xf numFmtId="0" fontId="69" fillId="0" borderId="36" xfId="2858" applyFont="1" applyFill="1" applyBorder="1" applyAlignment="1">
      <alignment horizontal="left" vertical="center" wrapText="1"/>
    </xf>
    <xf numFmtId="0" fontId="69" fillId="0" borderId="22" xfId="2858" applyFont="1" applyFill="1" applyBorder="1" applyAlignment="1">
      <alignment horizontal="left" vertical="center" wrapText="1"/>
    </xf>
    <xf numFmtId="0" fontId="69" fillId="0" borderId="49" xfId="2858" applyFont="1" applyFill="1" applyBorder="1" applyAlignment="1">
      <alignment horizontal="left" vertical="center" wrapText="1"/>
    </xf>
    <xf numFmtId="14" fontId="69" fillId="0" borderId="19" xfId="2858" applyNumberFormat="1" applyFont="1" applyFill="1" applyBorder="1" applyAlignment="1">
      <alignment horizontal="center" vertical="center"/>
    </xf>
    <xf numFmtId="42" fontId="69" fillId="0" borderId="19" xfId="2858" applyNumberFormat="1" applyFont="1" applyFill="1" applyBorder="1" applyAlignment="1">
      <alignment horizontal="center" vertical="center"/>
    </xf>
    <xf numFmtId="0" fontId="69" fillId="0" borderId="21" xfId="2858" applyFont="1" applyFill="1" applyBorder="1" applyAlignment="1">
      <alignment horizontal="left" vertical="center" wrapText="1"/>
    </xf>
    <xf numFmtId="42" fontId="69" fillId="0" borderId="50" xfId="2858" applyNumberFormat="1" applyFont="1" applyFill="1" applyBorder="1" applyAlignment="1">
      <alignment horizontal="center" vertical="center" wrapText="1"/>
    </xf>
    <xf numFmtId="42" fontId="69" fillId="0" borderId="52" xfId="2858" applyNumberFormat="1" applyFont="1" applyFill="1" applyBorder="1" applyAlignment="1">
      <alignment horizontal="center" vertical="center" wrapText="1"/>
    </xf>
    <xf numFmtId="42" fontId="69" fillId="0" borderId="19" xfId="2858" applyNumberFormat="1" applyFont="1" applyFill="1" applyBorder="1" applyAlignment="1">
      <alignment horizontal="center" vertical="center" wrapText="1"/>
    </xf>
    <xf numFmtId="0" fontId="69" fillId="0" borderId="36" xfId="2858" applyFont="1" applyFill="1" applyBorder="1" applyAlignment="1">
      <alignment horizontal="left" vertical="center"/>
    </xf>
    <xf numFmtId="0" fontId="69" fillId="0" borderId="22" xfId="2858" applyFont="1" applyFill="1" applyBorder="1" applyAlignment="1">
      <alignment horizontal="left" vertical="center"/>
    </xf>
    <xf numFmtId="0" fontId="69" fillId="0" borderId="21" xfId="2858" applyFont="1" applyFill="1" applyBorder="1" applyAlignment="1">
      <alignment horizontal="left" vertical="center"/>
    </xf>
    <xf numFmtId="14" fontId="69" fillId="0" borderId="66" xfId="2858" applyNumberFormat="1" applyFont="1" applyFill="1" applyBorder="1" applyAlignment="1">
      <alignment horizontal="center" vertical="center"/>
    </xf>
    <xf numFmtId="42" fontId="69" fillId="0" borderId="68" xfId="2858" applyNumberFormat="1" applyFont="1" applyFill="1" applyBorder="1" applyAlignment="1">
      <alignment vertical="center"/>
    </xf>
    <xf numFmtId="42" fontId="69" fillId="0" borderId="21" xfId="2858" applyNumberFormat="1" applyFont="1" applyFill="1" applyBorder="1" applyAlignment="1">
      <alignment vertical="center"/>
    </xf>
    <xf numFmtId="166" fontId="90" fillId="0" borderId="66" xfId="2660" applyNumberFormat="1" applyFont="1" applyFill="1" applyBorder="1" applyAlignment="1">
      <alignment vertical="center"/>
    </xf>
    <xf numFmtId="166" fontId="90" fillId="0" borderId="19" xfId="2660" applyNumberFormat="1" applyFont="1" applyFill="1" applyBorder="1" applyAlignment="1">
      <alignment vertical="center"/>
    </xf>
    <xf numFmtId="0" fontId="69" fillId="0" borderId="68" xfId="2858" applyFont="1" applyFill="1" applyBorder="1" applyAlignment="1">
      <alignment horizontal="left" vertical="center"/>
    </xf>
    <xf numFmtId="165" fontId="114" fillId="0" borderId="36" xfId="0" applyNumberFormat="1" applyFont="1" applyFill="1" applyBorder="1" applyAlignment="1">
      <alignment horizontal="center" vertical="center"/>
    </xf>
    <xf numFmtId="165" fontId="114" fillId="0" borderId="22" xfId="0" applyNumberFormat="1" applyFont="1" applyFill="1" applyBorder="1" applyAlignment="1">
      <alignment horizontal="center" vertical="center"/>
    </xf>
    <xf numFmtId="165" fontId="114" fillId="0" borderId="21" xfId="0" applyNumberFormat="1" applyFont="1" applyFill="1" applyBorder="1" applyAlignment="1">
      <alignment horizontal="center" vertical="center"/>
    </xf>
    <xf numFmtId="166" fontId="69" fillId="0" borderId="50" xfId="2660" applyNumberFormat="1" applyFont="1" applyFill="1" applyBorder="1" applyAlignment="1">
      <alignment horizontal="center" vertical="center"/>
    </xf>
    <xf numFmtId="166" fontId="69" fillId="0" borderId="19" xfId="2660" applyNumberFormat="1" applyFont="1" applyFill="1" applyBorder="1" applyAlignment="1">
      <alignment horizontal="center" vertical="center"/>
    </xf>
    <xf numFmtId="42" fontId="69" fillId="0" borderId="36" xfId="2858" applyNumberFormat="1" applyFont="1" applyFill="1" applyBorder="1" applyAlignment="1">
      <alignment vertical="center"/>
    </xf>
    <xf numFmtId="166" fontId="90" fillId="0" borderId="50" xfId="2660" applyNumberFormat="1" applyFont="1" applyFill="1" applyBorder="1" applyAlignment="1">
      <alignment vertical="center"/>
    </xf>
    <xf numFmtId="0" fontId="69" fillId="0" borderId="36" xfId="2858" applyFont="1" applyFill="1" applyBorder="1" applyAlignment="1">
      <alignment vertical="center"/>
    </xf>
    <xf numFmtId="0" fontId="69" fillId="0" borderId="21" xfId="2858" applyFont="1" applyFill="1" applyBorder="1" applyAlignment="1">
      <alignment vertical="center"/>
    </xf>
    <xf numFmtId="164" fontId="66" fillId="0" borderId="53" xfId="2858" applyNumberFormat="1" applyFont="1" applyFill="1" applyBorder="1" applyAlignment="1">
      <alignment horizontal="center" wrapText="1"/>
    </xf>
    <xf numFmtId="164" fontId="66" fillId="0" borderId="61" xfId="2858" applyNumberFormat="1" applyFont="1" applyFill="1" applyBorder="1" applyAlignment="1">
      <alignment horizontal="center" wrapText="1"/>
    </xf>
    <xf numFmtId="0" fontId="66" fillId="0" borderId="68" xfId="2858" applyFont="1" applyFill="1" applyBorder="1" applyAlignment="1">
      <alignment horizontal="center" wrapText="1"/>
    </xf>
    <xf numFmtId="0" fontId="66" fillId="0" borderId="62" xfId="2858" applyFont="1" applyFill="1" applyBorder="1" applyAlignment="1">
      <alignment horizontal="center" wrapText="1"/>
    </xf>
    <xf numFmtId="0" fontId="66" fillId="0" borderId="44" xfId="2858" applyFont="1" applyFill="1" applyBorder="1" applyAlignment="1">
      <alignment horizontal="center" wrapText="1"/>
    </xf>
    <xf numFmtId="0" fontId="66" fillId="0" borderId="45" xfId="2858" applyFont="1" applyFill="1" applyBorder="1" applyAlignment="1">
      <alignment horizontal="center" wrapText="1"/>
    </xf>
    <xf numFmtId="0" fontId="66" fillId="0" borderId="65" xfId="2858" applyFont="1" applyFill="1" applyBorder="1" applyAlignment="1">
      <alignment horizontal="center" wrapText="1"/>
    </xf>
    <xf numFmtId="14" fontId="66" fillId="0" borderId="0" xfId="20100" applyNumberFormat="1" applyFont="1" applyFill="1" applyBorder="1" applyAlignment="1">
      <alignment horizontal="center" vertical="center" wrapText="1"/>
    </xf>
  </cellXfs>
  <cellStyles count="20263">
    <cellStyle name="20% - Accent1" xfId="1" builtinId="30" customBuiltin="1"/>
    <cellStyle name="20% - Accent1 10" xfId="2"/>
    <cellStyle name="20% - Accent1 10 2" xfId="3"/>
    <cellStyle name="20% - Accent1 10 2 2" xfId="4034"/>
    <cellStyle name="20% - Accent1 10 2 2 2" xfId="8840"/>
    <cellStyle name="20% - Accent1 10 2 2 2 2" xfId="17855"/>
    <cellStyle name="20% - Accent1 10 2 2 3" xfId="13348"/>
    <cellStyle name="20% - Accent1 10 2 3" xfId="6600"/>
    <cellStyle name="20% - Accent1 10 2 3 2" xfId="15615"/>
    <cellStyle name="20% - Accent1 10 2 4" xfId="11108"/>
    <cellStyle name="20% - Accent1 10 3" xfId="4035"/>
    <cellStyle name="20% - Accent1 10 3 2" xfId="8841"/>
    <cellStyle name="20% - Accent1 10 3 2 2" xfId="17856"/>
    <cellStyle name="20% - Accent1 10 3 3" xfId="13349"/>
    <cellStyle name="20% - Accent1 10 4" xfId="6599"/>
    <cellStyle name="20% - Accent1 10 4 2" xfId="15614"/>
    <cellStyle name="20% - Accent1 10 5" xfId="11107"/>
    <cellStyle name="20% - Accent1 10_draft transactions report_052009_rvsd" xfId="4"/>
    <cellStyle name="20% - Accent1 100" xfId="5"/>
    <cellStyle name="20% - Accent1 100 2" xfId="4036"/>
    <cellStyle name="20% - Accent1 101" xfId="6"/>
    <cellStyle name="20% - Accent1 101 2" xfId="4037"/>
    <cellStyle name="20% - Accent1 102" xfId="7"/>
    <cellStyle name="20% - Accent1 102 2" xfId="4038"/>
    <cellStyle name="20% - Accent1 103" xfId="8"/>
    <cellStyle name="20% - Accent1 103 2" xfId="4039"/>
    <cellStyle name="20% - Accent1 104" xfId="9"/>
    <cellStyle name="20% - Accent1 104 2" xfId="4040"/>
    <cellStyle name="20% - Accent1 105" xfId="10"/>
    <cellStyle name="20% - Accent1 105 2" xfId="4041"/>
    <cellStyle name="20% - Accent1 106" xfId="11"/>
    <cellStyle name="20% - Accent1 106 2" xfId="4042"/>
    <cellStyle name="20% - Accent1 107" xfId="12"/>
    <cellStyle name="20% - Accent1 107 2" xfId="4043"/>
    <cellStyle name="20% - Accent1 108" xfId="13"/>
    <cellStyle name="20% - Accent1 108 2" xfId="4044"/>
    <cellStyle name="20% - Accent1 109" xfId="14"/>
    <cellStyle name="20% - Accent1 109 2" xfId="4045"/>
    <cellStyle name="20% - Accent1 11" xfId="15"/>
    <cellStyle name="20% - Accent1 11 2" xfId="16"/>
    <cellStyle name="20% - Accent1 11 2 2" xfId="4046"/>
    <cellStyle name="20% - Accent1 11 2 2 2" xfId="8842"/>
    <cellStyle name="20% - Accent1 11 2 2 2 2" xfId="17857"/>
    <cellStyle name="20% - Accent1 11 2 2 3" xfId="13350"/>
    <cellStyle name="20% - Accent1 11 2 3" xfId="6602"/>
    <cellStyle name="20% - Accent1 11 2 3 2" xfId="15617"/>
    <cellStyle name="20% - Accent1 11 2 4" xfId="11110"/>
    <cellStyle name="20% - Accent1 11 3" xfId="4047"/>
    <cellStyle name="20% - Accent1 11 3 2" xfId="8843"/>
    <cellStyle name="20% - Accent1 11 3 2 2" xfId="17858"/>
    <cellStyle name="20% - Accent1 11 3 3" xfId="13351"/>
    <cellStyle name="20% - Accent1 11 4" xfId="6601"/>
    <cellStyle name="20% - Accent1 11 4 2" xfId="15616"/>
    <cellStyle name="20% - Accent1 11 5" xfId="11109"/>
    <cellStyle name="20% - Accent1 11_draft transactions report_052009_rvsd" xfId="17"/>
    <cellStyle name="20% - Accent1 110" xfId="18"/>
    <cellStyle name="20% - Accent1 110 2" xfId="4048"/>
    <cellStyle name="20% - Accent1 110 2 2" xfId="8844"/>
    <cellStyle name="20% - Accent1 110 2 2 2" xfId="17859"/>
    <cellStyle name="20% - Accent1 110 2 3" xfId="13352"/>
    <cellStyle name="20% - Accent1 110 3" xfId="6603"/>
    <cellStyle name="20% - Accent1 110 3 2" xfId="15618"/>
    <cellStyle name="20% - Accent1 110 4" xfId="11111"/>
    <cellStyle name="20% - Accent1 111" xfId="19"/>
    <cellStyle name="20% - Accent1 111 2" xfId="4049"/>
    <cellStyle name="20% - Accent1 111 2 2" xfId="8845"/>
    <cellStyle name="20% - Accent1 111 2 2 2" xfId="17860"/>
    <cellStyle name="20% - Accent1 111 2 3" xfId="13353"/>
    <cellStyle name="20% - Accent1 111 3" xfId="6604"/>
    <cellStyle name="20% - Accent1 111 3 2" xfId="15619"/>
    <cellStyle name="20% - Accent1 111 4" xfId="11112"/>
    <cellStyle name="20% - Accent1 112" xfId="20"/>
    <cellStyle name="20% - Accent1 112 2" xfId="4050"/>
    <cellStyle name="20% - Accent1 112 2 2" xfId="8846"/>
    <cellStyle name="20% - Accent1 112 2 2 2" xfId="17861"/>
    <cellStyle name="20% - Accent1 112 2 3" xfId="13354"/>
    <cellStyle name="20% - Accent1 112 3" xfId="6605"/>
    <cellStyle name="20% - Accent1 112 3 2" xfId="15620"/>
    <cellStyle name="20% - Accent1 112 4" xfId="11113"/>
    <cellStyle name="20% - Accent1 113" xfId="21"/>
    <cellStyle name="20% - Accent1 113 2" xfId="4051"/>
    <cellStyle name="20% - Accent1 113 2 2" xfId="8847"/>
    <cellStyle name="20% - Accent1 113 2 2 2" xfId="17862"/>
    <cellStyle name="20% - Accent1 113 2 3" xfId="13355"/>
    <cellStyle name="20% - Accent1 113 3" xfId="6606"/>
    <cellStyle name="20% - Accent1 113 3 2" xfId="15621"/>
    <cellStyle name="20% - Accent1 113 4" xfId="11114"/>
    <cellStyle name="20% - Accent1 114" xfId="22"/>
    <cellStyle name="20% - Accent1 114 2" xfId="4052"/>
    <cellStyle name="20% - Accent1 114 2 2" xfId="8848"/>
    <cellStyle name="20% - Accent1 114 2 2 2" xfId="17863"/>
    <cellStyle name="20% - Accent1 114 2 3" xfId="13356"/>
    <cellStyle name="20% - Accent1 114 3" xfId="6607"/>
    <cellStyle name="20% - Accent1 114 3 2" xfId="15622"/>
    <cellStyle name="20% - Accent1 114 4" xfId="11115"/>
    <cellStyle name="20% - Accent1 115" xfId="23"/>
    <cellStyle name="20% - Accent1 115 2" xfId="4053"/>
    <cellStyle name="20% - Accent1 115 2 2" xfId="8849"/>
    <cellStyle name="20% - Accent1 115 2 2 2" xfId="17864"/>
    <cellStyle name="20% - Accent1 115 2 3" xfId="13357"/>
    <cellStyle name="20% - Accent1 115 3" xfId="6608"/>
    <cellStyle name="20% - Accent1 115 3 2" xfId="15623"/>
    <cellStyle name="20% - Accent1 115 4" xfId="11116"/>
    <cellStyle name="20% - Accent1 116" xfId="24"/>
    <cellStyle name="20% - Accent1 116 2" xfId="4054"/>
    <cellStyle name="20% - Accent1 116 2 2" xfId="8850"/>
    <cellStyle name="20% - Accent1 116 2 2 2" xfId="17865"/>
    <cellStyle name="20% - Accent1 116 2 3" xfId="13358"/>
    <cellStyle name="20% - Accent1 116 3" xfId="6609"/>
    <cellStyle name="20% - Accent1 116 3 2" xfId="15624"/>
    <cellStyle name="20% - Accent1 116 4" xfId="11117"/>
    <cellStyle name="20% - Accent1 117" xfId="25"/>
    <cellStyle name="20% - Accent1 117 2" xfId="4055"/>
    <cellStyle name="20% - Accent1 117 2 2" xfId="8851"/>
    <cellStyle name="20% - Accent1 117 2 2 2" xfId="17866"/>
    <cellStyle name="20% - Accent1 117 2 3" xfId="13359"/>
    <cellStyle name="20% - Accent1 117 3" xfId="6610"/>
    <cellStyle name="20% - Accent1 117 3 2" xfId="15625"/>
    <cellStyle name="20% - Accent1 117 4" xfId="11118"/>
    <cellStyle name="20% - Accent1 118" xfId="26"/>
    <cellStyle name="20% - Accent1 118 2" xfId="4056"/>
    <cellStyle name="20% - Accent1 118 2 2" xfId="8852"/>
    <cellStyle name="20% - Accent1 118 2 2 2" xfId="17867"/>
    <cellStyle name="20% - Accent1 118 2 3" xfId="13360"/>
    <cellStyle name="20% - Accent1 118 3" xfId="6611"/>
    <cellStyle name="20% - Accent1 118 3 2" xfId="15626"/>
    <cellStyle name="20% - Accent1 118 4" xfId="11119"/>
    <cellStyle name="20% - Accent1 119" xfId="3108"/>
    <cellStyle name="20% - Accent1 119 2" xfId="4057"/>
    <cellStyle name="20% - Accent1 119 2 2" xfId="8853"/>
    <cellStyle name="20% - Accent1 119 2 2 2" xfId="17868"/>
    <cellStyle name="20% - Accent1 119 2 3" xfId="13361"/>
    <cellStyle name="20% - Accent1 119 3" xfId="8497"/>
    <cellStyle name="20% - Accent1 119 3 2" xfId="17512"/>
    <cellStyle name="20% - Accent1 119 4" xfId="13005"/>
    <cellStyle name="20% - Accent1 12" xfId="27"/>
    <cellStyle name="20% - Accent1 12 2" xfId="28"/>
    <cellStyle name="20% - Accent1 12 2 2" xfId="4058"/>
    <cellStyle name="20% - Accent1 12 2 2 2" xfId="8854"/>
    <cellStyle name="20% - Accent1 12 2 2 2 2" xfId="17869"/>
    <cellStyle name="20% - Accent1 12 2 2 3" xfId="13362"/>
    <cellStyle name="20% - Accent1 12 2 3" xfId="6613"/>
    <cellStyle name="20% - Accent1 12 2 3 2" xfId="15628"/>
    <cellStyle name="20% - Accent1 12 2 4" xfId="11121"/>
    <cellStyle name="20% - Accent1 12 3" xfId="4059"/>
    <cellStyle name="20% - Accent1 12 3 2" xfId="8855"/>
    <cellStyle name="20% - Accent1 12 3 2 2" xfId="17870"/>
    <cellStyle name="20% - Accent1 12 3 3" xfId="13363"/>
    <cellStyle name="20% - Accent1 12 4" xfId="6612"/>
    <cellStyle name="20% - Accent1 12 4 2" xfId="15627"/>
    <cellStyle name="20% - Accent1 12 5" xfId="11120"/>
    <cellStyle name="20% - Accent1 12_draft transactions report_052009_rvsd" xfId="29"/>
    <cellStyle name="20% - Accent1 120" xfId="3132"/>
    <cellStyle name="20% - Accent1 120 2" xfId="4060"/>
    <cellStyle name="20% - Accent1 120 2 2" xfId="8856"/>
    <cellStyle name="20% - Accent1 120 2 2 2" xfId="17871"/>
    <cellStyle name="20% - Accent1 120 2 3" xfId="13364"/>
    <cellStyle name="20% - Accent1 120 3" xfId="8521"/>
    <cellStyle name="20% - Accent1 120 3 2" xfId="17536"/>
    <cellStyle name="20% - Accent1 120 4" xfId="13029"/>
    <cellStyle name="20% - Accent1 121" xfId="3145"/>
    <cellStyle name="20% - Accent1 121 2" xfId="4061"/>
    <cellStyle name="20% - Accent1 121 2 2" xfId="8857"/>
    <cellStyle name="20% - Accent1 121 2 2 2" xfId="17872"/>
    <cellStyle name="20% - Accent1 121 2 3" xfId="13365"/>
    <cellStyle name="20% - Accent1 121 3" xfId="8534"/>
    <cellStyle name="20% - Accent1 121 3 2" xfId="17549"/>
    <cellStyle name="20% - Accent1 121 4" xfId="13042"/>
    <cellStyle name="20% - Accent1 122" xfId="3148"/>
    <cellStyle name="20% - Accent1 123" xfId="3176"/>
    <cellStyle name="20% - Accent1 124" xfId="3231"/>
    <cellStyle name="20% - Accent1 125" xfId="3273"/>
    <cellStyle name="20% - Accent1 126" xfId="3315"/>
    <cellStyle name="20% - Accent1 127" xfId="3357"/>
    <cellStyle name="20% - Accent1 127 2" xfId="4062"/>
    <cellStyle name="20% - Accent1 127 2 2" xfId="8858"/>
    <cellStyle name="20% - Accent1 127 2 2 2" xfId="17873"/>
    <cellStyle name="20% - Accent1 127 2 3" xfId="13366"/>
    <cellStyle name="20% - Accent1 127 3" xfId="8536"/>
    <cellStyle name="20% - Accent1 127 3 2" xfId="17551"/>
    <cellStyle name="20% - Accent1 127 4" xfId="13044"/>
    <cellStyle name="20% - Accent1 128" xfId="3381"/>
    <cellStyle name="20% - Accent1 128 2" xfId="4063"/>
    <cellStyle name="20% - Accent1 128 2 2" xfId="8859"/>
    <cellStyle name="20% - Accent1 128 2 2 2" xfId="17874"/>
    <cellStyle name="20% - Accent1 128 2 3" xfId="13367"/>
    <cellStyle name="20% - Accent1 128 3" xfId="8560"/>
    <cellStyle name="20% - Accent1 128 3 2" xfId="17575"/>
    <cellStyle name="20% - Accent1 128 4" xfId="13068"/>
    <cellStyle name="20% - Accent1 129" xfId="3394"/>
    <cellStyle name="20% - Accent1 129 2" xfId="4064"/>
    <cellStyle name="20% - Accent1 129 2 2" xfId="8860"/>
    <cellStyle name="20% - Accent1 129 2 2 2" xfId="17875"/>
    <cellStyle name="20% - Accent1 129 2 3" xfId="13368"/>
    <cellStyle name="20% - Accent1 129 3" xfId="8573"/>
    <cellStyle name="20% - Accent1 129 3 2" xfId="17588"/>
    <cellStyle name="20% - Accent1 129 4" xfId="13081"/>
    <cellStyle name="20% - Accent1 13" xfId="30"/>
    <cellStyle name="20% - Accent1 13 2" xfId="31"/>
    <cellStyle name="20% - Accent1 13 2 2" xfId="4065"/>
    <cellStyle name="20% - Accent1 13 2 2 2" xfId="8861"/>
    <cellStyle name="20% - Accent1 13 2 2 2 2" xfId="17876"/>
    <cellStyle name="20% - Accent1 13 2 2 3" xfId="13369"/>
    <cellStyle name="20% - Accent1 13 2 3" xfId="6615"/>
    <cellStyle name="20% - Accent1 13 2 3 2" xfId="15630"/>
    <cellStyle name="20% - Accent1 13 2 4" xfId="11123"/>
    <cellStyle name="20% - Accent1 13 3" xfId="4066"/>
    <cellStyle name="20% - Accent1 13 3 2" xfId="8862"/>
    <cellStyle name="20% - Accent1 13 3 2 2" xfId="17877"/>
    <cellStyle name="20% - Accent1 13 3 3" xfId="13370"/>
    <cellStyle name="20% - Accent1 13 4" xfId="6614"/>
    <cellStyle name="20% - Accent1 13 4 2" xfId="15629"/>
    <cellStyle name="20% - Accent1 13 5" xfId="11122"/>
    <cellStyle name="20% - Accent1 13_draft transactions report_052009_rvsd" xfId="32"/>
    <cellStyle name="20% - Accent1 130" xfId="3396"/>
    <cellStyle name="20% - Accent1 130 2" xfId="4067"/>
    <cellStyle name="20% - Accent1 130 2 2" xfId="8863"/>
    <cellStyle name="20% - Accent1 130 2 2 2" xfId="17878"/>
    <cellStyle name="20% - Accent1 130 2 3" xfId="13371"/>
    <cellStyle name="20% - Accent1 130 3" xfId="8575"/>
    <cellStyle name="20% - Accent1 130 3 2" xfId="17590"/>
    <cellStyle name="20% - Accent1 130 4" xfId="13083"/>
    <cellStyle name="20% - Accent1 131" xfId="3420"/>
    <cellStyle name="20% - Accent1 131 2" xfId="4068"/>
    <cellStyle name="20% - Accent1 131 2 2" xfId="8864"/>
    <cellStyle name="20% - Accent1 131 2 2 2" xfId="17879"/>
    <cellStyle name="20% - Accent1 131 2 3" xfId="13372"/>
    <cellStyle name="20% - Accent1 131 3" xfId="8599"/>
    <cellStyle name="20% - Accent1 131 3 2" xfId="17614"/>
    <cellStyle name="20% - Accent1 131 4" xfId="13107"/>
    <cellStyle name="20% - Accent1 132" xfId="3433"/>
    <cellStyle name="20% - Accent1 132 2" xfId="4069"/>
    <cellStyle name="20% - Accent1 132 2 2" xfId="8865"/>
    <cellStyle name="20% - Accent1 132 2 2 2" xfId="17880"/>
    <cellStyle name="20% - Accent1 132 2 3" xfId="13373"/>
    <cellStyle name="20% - Accent1 132 3" xfId="8612"/>
    <cellStyle name="20% - Accent1 132 3 2" xfId="17627"/>
    <cellStyle name="20% - Accent1 132 4" xfId="13120"/>
    <cellStyle name="20% - Accent1 133" xfId="3446"/>
    <cellStyle name="20% - Accent1 133 2" xfId="4070"/>
    <cellStyle name="20% - Accent1 133 2 2" xfId="8866"/>
    <cellStyle name="20% - Accent1 133 2 2 2" xfId="17881"/>
    <cellStyle name="20% - Accent1 133 2 3" xfId="13374"/>
    <cellStyle name="20% - Accent1 133 3" xfId="8625"/>
    <cellStyle name="20% - Accent1 133 3 2" xfId="17640"/>
    <cellStyle name="20% - Accent1 133 4" xfId="13133"/>
    <cellStyle name="20% - Accent1 134" xfId="3459"/>
    <cellStyle name="20% - Accent1 134 2" xfId="4071"/>
    <cellStyle name="20% - Accent1 134 2 2" xfId="8867"/>
    <cellStyle name="20% - Accent1 134 2 2 2" xfId="17882"/>
    <cellStyle name="20% - Accent1 134 2 3" xfId="13375"/>
    <cellStyle name="20% - Accent1 134 3" xfId="8638"/>
    <cellStyle name="20% - Accent1 134 3 2" xfId="17653"/>
    <cellStyle name="20% - Accent1 134 4" xfId="13146"/>
    <cellStyle name="20% - Accent1 135" xfId="3462"/>
    <cellStyle name="20% - Accent1 136" xfId="3490"/>
    <cellStyle name="20% - Accent1 137" xfId="3545"/>
    <cellStyle name="20% - Accent1 138" xfId="3587"/>
    <cellStyle name="20% - Accent1 138 2" xfId="4072"/>
    <cellStyle name="20% - Accent1 138 2 2" xfId="8868"/>
    <cellStyle name="20% - Accent1 138 2 2 2" xfId="17883"/>
    <cellStyle name="20% - Accent1 138 2 3" xfId="13376"/>
    <cellStyle name="20% - Accent1 138 3" xfId="8640"/>
    <cellStyle name="20% - Accent1 138 3 2" xfId="17655"/>
    <cellStyle name="20% - Accent1 138 4" xfId="13148"/>
    <cellStyle name="20% - Accent1 139" xfId="3625"/>
    <cellStyle name="20% - Accent1 139 2" xfId="4073"/>
    <cellStyle name="20% - Accent1 139 2 2" xfId="8869"/>
    <cellStyle name="20% - Accent1 139 2 2 2" xfId="17884"/>
    <cellStyle name="20% - Accent1 139 2 3" xfId="13377"/>
    <cellStyle name="20% - Accent1 139 3" xfId="8664"/>
    <cellStyle name="20% - Accent1 139 3 2" xfId="17679"/>
    <cellStyle name="20% - Accent1 139 4" xfId="13172"/>
    <cellStyle name="20% - Accent1 14" xfId="33"/>
    <cellStyle name="20% - Accent1 14 2" xfId="34"/>
    <cellStyle name="20% - Accent1 14 2 2" xfId="4074"/>
    <cellStyle name="20% - Accent1 14 2 2 2" xfId="8870"/>
    <cellStyle name="20% - Accent1 14 2 2 2 2" xfId="17885"/>
    <cellStyle name="20% - Accent1 14 2 2 3" xfId="13378"/>
    <cellStyle name="20% - Accent1 14 2 3" xfId="6617"/>
    <cellStyle name="20% - Accent1 14 2 3 2" xfId="15632"/>
    <cellStyle name="20% - Accent1 14 2 4" xfId="11125"/>
    <cellStyle name="20% - Accent1 14 3" xfId="4075"/>
    <cellStyle name="20% - Accent1 14 3 2" xfId="8871"/>
    <cellStyle name="20% - Accent1 14 3 2 2" xfId="17886"/>
    <cellStyle name="20% - Accent1 14 3 3" xfId="13379"/>
    <cellStyle name="20% - Accent1 14 4" xfId="6616"/>
    <cellStyle name="20% - Accent1 14 4 2" xfId="15631"/>
    <cellStyle name="20% - Accent1 14 5" xfId="11124"/>
    <cellStyle name="20% - Accent1 14_draft transactions report_052009_rvsd" xfId="35"/>
    <cellStyle name="20% - Accent1 140" xfId="3638"/>
    <cellStyle name="20% - Accent1 140 2" xfId="4076"/>
    <cellStyle name="20% - Accent1 140 2 2" xfId="8872"/>
    <cellStyle name="20% - Accent1 140 2 2 2" xfId="17887"/>
    <cellStyle name="20% - Accent1 140 2 3" xfId="13380"/>
    <cellStyle name="20% - Accent1 140 3" xfId="8677"/>
    <cellStyle name="20% - Accent1 140 3 2" xfId="17692"/>
    <cellStyle name="20% - Accent1 140 4" xfId="13185"/>
    <cellStyle name="20% - Accent1 141" xfId="3651"/>
    <cellStyle name="20% - Accent1 141 2" xfId="4077"/>
    <cellStyle name="20% - Accent1 141 2 2" xfId="8873"/>
    <cellStyle name="20% - Accent1 141 2 2 2" xfId="17888"/>
    <cellStyle name="20% - Accent1 141 2 3" xfId="13381"/>
    <cellStyle name="20% - Accent1 141 3" xfId="8690"/>
    <cellStyle name="20% - Accent1 141 3 2" xfId="17705"/>
    <cellStyle name="20% - Accent1 141 4" xfId="13198"/>
    <cellStyle name="20% - Accent1 142" xfId="3664"/>
    <cellStyle name="20% - Accent1 142 2" xfId="4078"/>
    <cellStyle name="20% - Accent1 142 2 2" xfId="8874"/>
    <cellStyle name="20% - Accent1 142 2 2 2" xfId="17889"/>
    <cellStyle name="20% - Accent1 142 2 3" xfId="13382"/>
    <cellStyle name="20% - Accent1 142 3" xfId="8703"/>
    <cellStyle name="20% - Accent1 142 3 2" xfId="17718"/>
    <cellStyle name="20% - Accent1 142 4" xfId="13211"/>
    <cellStyle name="20% - Accent1 143" xfId="3677"/>
    <cellStyle name="20% - Accent1 143 2" xfId="4079"/>
    <cellStyle name="20% - Accent1 143 2 2" xfId="8875"/>
    <cellStyle name="20% - Accent1 143 2 2 2" xfId="17890"/>
    <cellStyle name="20% - Accent1 143 2 3" xfId="13383"/>
    <cellStyle name="20% - Accent1 143 3" xfId="8716"/>
    <cellStyle name="20% - Accent1 143 3 2" xfId="17731"/>
    <cellStyle name="20% - Accent1 143 4" xfId="13224"/>
    <cellStyle name="20% - Accent1 144" xfId="3690"/>
    <cellStyle name="20% - Accent1 144 2" xfId="4080"/>
    <cellStyle name="20% - Accent1 144 2 2" xfId="8876"/>
    <cellStyle name="20% - Accent1 144 2 2 2" xfId="17891"/>
    <cellStyle name="20% - Accent1 144 2 3" xfId="13384"/>
    <cellStyle name="20% - Accent1 144 3" xfId="8729"/>
    <cellStyle name="20% - Accent1 144 3 2" xfId="17744"/>
    <cellStyle name="20% - Accent1 144 4" xfId="13237"/>
    <cellStyle name="20% - Accent1 145" xfId="3703"/>
    <cellStyle name="20% - Accent1 145 2" xfId="4081"/>
    <cellStyle name="20% - Accent1 145 2 2" xfId="8877"/>
    <cellStyle name="20% - Accent1 145 2 2 2" xfId="17892"/>
    <cellStyle name="20% - Accent1 145 2 3" xfId="13385"/>
    <cellStyle name="20% - Accent1 145 3" xfId="8742"/>
    <cellStyle name="20% - Accent1 145 3 2" xfId="17757"/>
    <cellStyle name="20% - Accent1 145 4" xfId="13250"/>
    <cellStyle name="20% - Accent1 146" xfId="3717"/>
    <cellStyle name="20% - Accent1 146 2" xfId="4082"/>
    <cellStyle name="20% - Accent1 146 2 2" xfId="8878"/>
    <cellStyle name="20% - Accent1 146 2 2 2" xfId="17893"/>
    <cellStyle name="20% - Accent1 146 2 3" xfId="13386"/>
    <cellStyle name="20% - Accent1 146 3" xfId="8755"/>
    <cellStyle name="20% - Accent1 146 3 2" xfId="17770"/>
    <cellStyle name="20% - Accent1 146 4" xfId="13263"/>
    <cellStyle name="20% - Accent1 147" xfId="3611"/>
    <cellStyle name="20% - Accent1 148" xfId="3733"/>
    <cellStyle name="20% - Accent1 149" xfId="3788"/>
    <cellStyle name="20% - Accent1 15" xfId="36"/>
    <cellStyle name="20% - Accent1 15 2" xfId="37"/>
    <cellStyle name="20% - Accent1 15 2 2" xfId="4083"/>
    <cellStyle name="20% - Accent1 15 2 2 2" xfId="8879"/>
    <cellStyle name="20% - Accent1 15 2 2 2 2" xfId="17894"/>
    <cellStyle name="20% - Accent1 15 2 2 3" xfId="13387"/>
    <cellStyle name="20% - Accent1 15 2 3" xfId="6619"/>
    <cellStyle name="20% - Accent1 15 2 3 2" xfId="15634"/>
    <cellStyle name="20% - Accent1 15 2 4" xfId="11127"/>
    <cellStyle name="20% - Accent1 15 3" xfId="4084"/>
    <cellStyle name="20% - Accent1 15 3 2" xfId="8880"/>
    <cellStyle name="20% - Accent1 15 3 2 2" xfId="17895"/>
    <cellStyle name="20% - Accent1 15 3 3" xfId="13388"/>
    <cellStyle name="20% - Accent1 15 4" xfId="6618"/>
    <cellStyle name="20% - Accent1 15 4 2" xfId="15633"/>
    <cellStyle name="20% - Accent1 15 5" xfId="11126"/>
    <cellStyle name="20% - Accent1 15_draft transactions report_052009_rvsd" xfId="38"/>
    <cellStyle name="20% - Accent1 150" xfId="3830"/>
    <cellStyle name="20% - Accent1 151" xfId="3857"/>
    <cellStyle name="20% - Accent1 152" xfId="3985"/>
    <cellStyle name="20% - Accent1 153" xfId="4085"/>
    <cellStyle name="20% - Accent1 153 2" xfId="8881"/>
    <cellStyle name="20% - Accent1 153 2 2" xfId="17896"/>
    <cellStyle name="20% - Accent1 153 3" xfId="13389"/>
    <cellStyle name="20% - Accent1 154" xfId="6598"/>
    <cellStyle name="20% - Accent1 154 2" xfId="15613"/>
    <cellStyle name="20% - Accent1 155" xfId="11106"/>
    <cellStyle name="20% - Accent1 16" xfId="39"/>
    <cellStyle name="20% - Accent1 16 2" xfId="40"/>
    <cellStyle name="20% - Accent1 16 2 2" xfId="4086"/>
    <cellStyle name="20% - Accent1 16 2 2 2" xfId="8882"/>
    <cellStyle name="20% - Accent1 16 2 2 2 2" xfId="17897"/>
    <cellStyle name="20% - Accent1 16 2 2 3" xfId="13390"/>
    <cellStyle name="20% - Accent1 16 2 3" xfId="6621"/>
    <cellStyle name="20% - Accent1 16 2 3 2" xfId="15636"/>
    <cellStyle name="20% - Accent1 16 2 4" xfId="11129"/>
    <cellStyle name="20% - Accent1 16 3" xfId="4087"/>
    <cellStyle name="20% - Accent1 16 3 2" xfId="8883"/>
    <cellStyle name="20% - Accent1 16 3 2 2" xfId="17898"/>
    <cellStyle name="20% - Accent1 16 3 3" xfId="13391"/>
    <cellStyle name="20% - Accent1 16 4" xfId="6620"/>
    <cellStyle name="20% - Accent1 16 4 2" xfId="15635"/>
    <cellStyle name="20% - Accent1 16 5" xfId="11128"/>
    <cellStyle name="20% - Accent1 16_draft transactions report_052009_rvsd" xfId="41"/>
    <cellStyle name="20% - Accent1 17" xfId="42"/>
    <cellStyle name="20% - Accent1 17 2" xfId="43"/>
    <cellStyle name="20% - Accent1 17 2 2" xfId="4088"/>
    <cellStyle name="20% - Accent1 17 2 2 2" xfId="8884"/>
    <cellStyle name="20% - Accent1 17 2 2 2 2" xfId="17899"/>
    <cellStyle name="20% - Accent1 17 2 2 3" xfId="13392"/>
    <cellStyle name="20% - Accent1 17 2 3" xfId="6623"/>
    <cellStyle name="20% - Accent1 17 2 3 2" xfId="15638"/>
    <cellStyle name="20% - Accent1 17 2 4" xfId="11131"/>
    <cellStyle name="20% - Accent1 17 3" xfId="4089"/>
    <cellStyle name="20% - Accent1 17 3 2" xfId="8885"/>
    <cellStyle name="20% - Accent1 17 3 2 2" xfId="17900"/>
    <cellStyle name="20% - Accent1 17 3 3" xfId="13393"/>
    <cellStyle name="20% - Accent1 17 4" xfId="6622"/>
    <cellStyle name="20% - Accent1 17 4 2" xfId="15637"/>
    <cellStyle name="20% - Accent1 17 5" xfId="11130"/>
    <cellStyle name="20% - Accent1 17_draft transactions report_052009_rvsd" xfId="44"/>
    <cellStyle name="20% - Accent1 18" xfId="45"/>
    <cellStyle name="20% - Accent1 18 2" xfId="46"/>
    <cellStyle name="20% - Accent1 18 2 2" xfId="4090"/>
    <cellStyle name="20% - Accent1 18 2 2 2" xfId="8886"/>
    <cellStyle name="20% - Accent1 18 2 2 2 2" xfId="17901"/>
    <cellStyle name="20% - Accent1 18 2 2 3" xfId="13394"/>
    <cellStyle name="20% - Accent1 18 2 3" xfId="6625"/>
    <cellStyle name="20% - Accent1 18 2 3 2" xfId="15640"/>
    <cellStyle name="20% - Accent1 18 2 4" xfId="11133"/>
    <cellStyle name="20% - Accent1 18 3" xfId="4091"/>
    <cellStyle name="20% - Accent1 18 3 2" xfId="8887"/>
    <cellStyle name="20% - Accent1 18 3 2 2" xfId="17902"/>
    <cellStyle name="20% - Accent1 18 3 3" xfId="13395"/>
    <cellStyle name="20% - Accent1 18 4" xfId="6624"/>
    <cellStyle name="20% - Accent1 18 4 2" xfId="15639"/>
    <cellStyle name="20% - Accent1 18 5" xfId="11132"/>
    <cellStyle name="20% - Accent1 18_draft transactions report_052009_rvsd" xfId="47"/>
    <cellStyle name="20% - Accent1 19" xfId="48"/>
    <cellStyle name="20% - Accent1 19 2" xfId="49"/>
    <cellStyle name="20% - Accent1 19 2 2" xfId="4092"/>
    <cellStyle name="20% - Accent1 19 2 2 2" xfId="8888"/>
    <cellStyle name="20% - Accent1 19 2 2 2 2" xfId="17903"/>
    <cellStyle name="20% - Accent1 19 2 2 3" xfId="13396"/>
    <cellStyle name="20% - Accent1 19 2 3" xfId="6627"/>
    <cellStyle name="20% - Accent1 19 2 3 2" xfId="15642"/>
    <cellStyle name="20% - Accent1 19 2 4" xfId="11135"/>
    <cellStyle name="20% - Accent1 19 3" xfId="4093"/>
    <cellStyle name="20% - Accent1 19 3 2" xfId="8889"/>
    <cellStyle name="20% - Accent1 19 3 2 2" xfId="17904"/>
    <cellStyle name="20% - Accent1 19 3 3" xfId="13397"/>
    <cellStyle name="20% - Accent1 19 4" xfId="6626"/>
    <cellStyle name="20% - Accent1 19 4 2" xfId="15641"/>
    <cellStyle name="20% - Accent1 19 5" xfId="11134"/>
    <cellStyle name="20% - Accent1 19_draft transactions report_052009_rvsd" xfId="50"/>
    <cellStyle name="20% - Accent1 2" xfId="51"/>
    <cellStyle name="20% - Accent1 2 2" xfId="52"/>
    <cellStyle name="20% - Accent1 2 2 2" xfId="53"/>
    <cellStyle name="20% - Accent1 2 2 2 2" xfId="4094"/>
    <cellStyle name="20% - Accent1 2 2 2 2 2" xfId="8890"/>
    <cellStyle name="20% - Accent1 2 2 2 2 2 2" xfId="17905"/>
    <cellStyle name="20% - Accent1 2 2 2 2 3" xfId="13398"/>
    <cellStyle name="20% - Accent1 2 2 2 3" xfId="6630"/>
    <cellStyle name="20% - Accent1 2 2 2 3 2" xfId="15645"/>
    <cellStyle name="20% - Accent1 2 2 2 4" xfId="11138"/>
    <cellStyle name="20% - Accent1 2 2 3" xfId="4095"/>
    <cellStyle name="20% - Accent1 2 2 3 2" xfId="8891"/>
    <cellStyle name="20% - Accent1 2 2 3 2 2" xfId="17906"/>
    <cellStyle name="20% - Accent1 2 2 3 3" xfId="13399"/>
    <cellStyle name="20% - Accent1 2 2 4" xfId="6629"/>
    <cellStyle name="20% - Accent1 2 2 4 2" xfId="15644"/>
    <cellStyle name="20% - Accent1 2 2 5" xfId="11137"/>
    <cellStyle name="20% - Accent1 2 2_draft transactions report_052009_rvsd" xfId="54"/>
    <cellStyle name="20% - Accent1 2 3" xfId="55"/>
    <cellStyle name="20% - Accent1 2 3 2" xfId="4096"/>
    <cellStyle name="20% - Accent1 2 3 2 2" xfId="8892"/>
    <cellStyle name="20% - Accent1 2 3 2 2 2" xfId="17907"/>
    <cellStyle name="20% - Accent1 2 3 2 3" xfId="13400"/>
    <cellStyle name="20% - Accent1 2 3 3" xfId="6631"/>
    <cellStyle name="20% - Accent1 2 3 3 2" xfId="15646"/>
    <cellStyle name="20% - Accent1 2 3 4" xfId="11139"/>
    <cellStyle name="20% - Accent1 2 4" xfId="4097"/>
    <cellStyle name="20% - Accent1 2 4 2" xfId="8893"/>
    <cellStyle name="20% - Accent1 2 4 2 2" xfId="17908"/>
    <cellStyle name="20% - Accent1 2 4 3" xfId="13401"/>
    <cellStyle name="20% - Accent1 2 5" xfId="6628"/>
    <cellStyle name="20% - Accent1 2 5 2" xfId="15643"/>
    <cellStyle name="20% - Accent1 2 6" xfId="11136"/>
    <cellStyle name="20% - Accent1 2_draft transactions report_052009_rvsd" xfId="56"/>
    <cellStyle name="20% - Accent1 20" xfId="57"/>
    <cellStyle name="20% - Accent1 20 2" xfId="58"/>
    <cellStyle name="20% - Accent1 20 2 2" xfId="4098"/>
    <cellStyle name="20% - Accent1 20 2 2 2" xfId="8894"/>
    <cellStyle name="20% - Accent1 20 2 2 2 2" xfId="17909"/>
    <cellStyle name="20% - Accent1 20 2 2 3" xfId="13402"/>
    <cellStyle name="20% - Accent1 20 2 3" xfId="6633"/>
    <cellStyle name="20% - Accent1 20 2 3 2" xfId="15648"/>
    <cellStyle name="20% - Accent1 20 2 4" xfId="11141"/>
    <cellStyle name="20% - Accent1 20 3" xfId="4099"/>
    <cellStyle name="20% - Accent1 20 3 2" xfId="8895"/>
    <cellStyle name="20% - Accent1 20 3 2 2" xfId="17910"/>
    <cellStyle name="20% - Accent1 20 3 3" xfId="13403"/>
    <cellStyle name="20% - Accent1 20 4" xfId="6632"/>
    <cellStyle name="20% - Accent1 20 4 2" xfId="15647"/>
    <cellStyle name="20% - Accent1 20 5" xfId="11140"/>
    <cellStyle name="20% - Accent1 20_draft transactions report_052009_rvsd" xfId="59"/>
    <cellStyle name="20% - Accent1 21" xfId="60"/>
    <cellStyle name="20% - Accent1 21 2" xfId="61"/>
    <cellStyle name="20% - Accent1 21 2 2" xfId="4100"/>
    <cellStyle name="20% - Accent1 21 2 2 2" xfId="8896"/>
    <cellStyle name="20% - Accent1 21 2 2 2 2" xfId="17911"/>
    <cellStyle name="20% - Accent1 21 2 2 3" xfId="13404"/>
    <cellStyle name="20% - Accent1 21 2 3" xfId="6635"/>
    <cellStyle name="20% - Accent1 21 2 3 2" xfId="15650"/>
    <cellStyle name="20% - Accent1 21 2 4" xfId="11143"/>
    <cellStyle name="20% - Accent1 21 3" xfId="4101"/>
    <cellStyle name="20% - Accent1 21 3 2" xfId="8897"/>
    <cellStyle name="20% - Accent1 21 3 2 2" xfId="17912"/>
    <cellStyle name="20% - Accent1 21 3 3" xfId="13405"/>
    <cellStyle name="20% - Accent1 21 4" xfId="6634"/>
    <cellStyle name="20% - Accent1 21 4 2" xfId="15649"/>
    <cellStyle name="20% - Accent1 21 5" xfId="11142"/>
    <cellStyle name="20% - Accent1 21_draft transactions report_052009_rvsd" xfId="62"/>
    <cellStyle name="20% - Accent1 22" xfId="63"/>
    <cellStyle name="20% - Accent1 22 2" xfId="64"/>
    <cellStyle name="20% - Accent1 22 2 2" xfId="4102"/>
    <cellStyle name="20% - Accent1 22 2 2 2" xfId="8898"/>
    <cellStyle name="20% - Accent1 22 2 2 2 2" xfId="17913"/>
    <cellStyle name="20% - Accent1 22 2 2 3" xfId="13406"/>
    <cellStyle name="20% - Accent1 22 2 3" xfId="6637"/>
    <cellStyle name="20% - Accent1 22 2 3 2" xfId="15652"/>
    <cellStyle name="20% - Accent1 22 2 4" xfId="11145"/>
    <cellStyle name="20% - Accent1 22 3" xfId="4103"/>
    <cellStyle name="20% - Accent1 22 3 2" xfId="8899"/>
    <cellStyle name="20% - Accent1 22 3 2 2" xfId="17914"/>
    <cellStyle name="20% - Accent1 22 3 3" xfId="13407"/>
    <cellStyle name="20% - Accent1 22 4" xfId="6636"/>
    <cellStyle name="20% - Accent1 22 4 2" xfId="15651"/>
    <cellStyle name="20% - Accent1 22 5" xfId="11144"/>
    <cellStyle name="20% - Accent1 22_draft transactions report_052009_rvsd" xfId="65"/>
    <cellStyle name="20% - Accent1 23" xfId="66"/>
    <cellStyle name="20% - Accent1 23 2" xfId="67"/>
    <cellStyle name="20% - Accent1 23 2 2" xfId="4104"/>
    <cellStyle name="20% - Accent1 23 2 2 2" xfId="8900"/>
    <cellStyle name="20% - Accent1 23 2 2 2 2" xfId="17915"/>
    <cellStyle name="20% - Accent1 23 2 2 3" xfId="13408"/>
    <cellStyle name="20% - Accent1 23 2 3" xfId="6639"/>
    <cellStyle name="20% - Accent1 23 2 3 2" xfId="15654"/>
    <cellStyle name="20% - Accent1 23 2 4" xfId="11147"/>
    <cellStyle name="20% - Accent1 23 3" xfId="4105"/>
    <cellStyle name="20% - Accent1 23 3 2" xfId="8901"/>
    <cellStyle name="20% - Accent1 23 3 2 2" xfId="17916"/>
    <cellStyle name="20% - Accent1 23 3 3" xfId="13409"/>
    <cellStyle name="20% - Accent1 23 4" xfId="6638"/>
    <cellStyle name="20% - Accent1 23 4 2" xfId="15653"/>
    <cellStyle name="20% - Accent1 23 5" xfId="11146"/>
    <cellStyle name="20% - Accent1 23_draft transactions report_052009_rvsd" xfId="68"/>
    <cellStyle name="20% - Accent1 24" xfId="69"/>
    <cellStyle name="20% - Accent1 24 2" xfId="70"/>
    <cellStyle name="20% - Accent1 24 2 2" xfId="4106"/>
    <cellStyle name="20% - Accent1 24 2 2 2" xfId="8902"/>
    <cellStyle name="20% - Accent1 24 2 2 2 2" xfId="17917"/>
    <cellStyle name="20% - Accent1 24 2 2 3" xfId="13410"/>
    <cellStyle name="20% - Accent1 24 2 3" xfId="6641"/>
    <cellStyle name="20% - Accent1 24 2 3 2" xfId="15656"/>
    <cellStyle name="20% - Accent1 24 2 4" xfId="11149"/>
    <cellStyle name="20% - Accent1 24 3" xfId="4107"/>
    <cellStyle name="20% - Accent1 24 3 2" xfId="8903"/>
    <cellStyle name="20% - Accent1 24 3 2 2" xfId="17918"/>
    <cellStyle name="20% - Accent1 24 3 3" xfId="13411"/>
    <cellStyle name="20% - Accent1 24 4" xfId="6640"/>
    <cellStyle name="20% - Accent1 24 4 2" xfId="15655"/>
    <cellStyle name="20% - Accent1 24 5" xfId="11148"/>
    <cellStyle name="20% - Accent1 24_draft transactions report_052009_rvsd" xfId="71"/>
    <cellStyle name="20% - Accent1 25" xfId="72"/>
    <cellStyle name="20% - Accent1 25 2" xfId="73"/>
    <cellStyle name="20% - Accent1 25 2 2" xfId="4108"/>
    <cellStyle name="20% - Accent1 25 2 2 2" xfId="8904"/>
    <cellStyle name="20% - Accent1 25 2 2 2 2" xfId="17919"/>
    <cellStyle name="20% - Accent1 25 2 2 3" xfId="13412"/>
    <cellStyle name="20% - Accent1 25 2 3" xfId="6643"/>
    <cellStyle name="20% - Accent1 25 2 3 2" xfId="15658"/>
    <cellStyle name="20% - Accent1 25 2 4" xfId="11151"/>
    <cellStyle name="20% - Accent1 25 3" xfId="4109"/>
    <cellStyle name="20% - Accent1 25 3 2" xfId="8905"/>
    <cellStyle name="20% - Accent1 25 3 2 2" xfId="17920"/>
    <cellStyle name="20% - Accent1 25 3 3" xfId="13413"/>
    <cellStyle name="20% - Accent1 25 4" xfId="6642"/>
    <cellStyle name="20% - Accent1 25 4 2" xfId="15657"/>
    <cellStyle name="20% - Accent1 25 5" xfId="11150"/>
    <cellStyle name="20% - Accent1 25_draft transactions report_052009_rvsd" xfId="74"/>
    <cellStyle name="20% - Accent1 26" xfId="75"/>
    <cellStyle name="20% - Accent1 26 2" xfId="76"/>
    <cellStyle name="20% - Accent1 26 2 2" xfId="4110"/>
    <cellStyle name="20% - Accent1 26 2 2 2" xfId="8906"/>
    <cellStyle name="20% - Accent1 26 2 2 2 2" xfId="17921"/>
    <cellStyle name="20% - Accent1 26 2 2 3" xfId="13414"/>
    <cellStyle name="20% - Accent1 26 2 3" xfId="6645"/>
    <cellStyle name="20% - Accent1 26 2 3 2" xfId="15660"/>
    <cellStyle name="20% - Accent1 26 2 4" xfId="11153"/>
    <cellStyle name="20% - Accent1 26 3" xfId="4111"/>
    <cellStyle name="20% - Accent1 26 3 2" xfId="8907"/>
    <cellStyle name="20% - Accent1 26 3 2 2" xfId="17922"/>
    <cellStyle name="20% - Accent1 26 3 3" xfId="13415"/>
    <cellStyle name="20% - Accent1 26 4" xfId="6644"/>
    <cellStyle name="20% - Accent1 26 4 2" xfId="15659"/>
    <cellStyle name="20% - Accent1 26 5" xfId="11152"/>
    <cellStyle name="20% - Accent1 26_draft transactions report_052009_rvsd" xfId="77"/>
    <cellStyle name="20% - Accent1 27" xfId="78"/>
    <cellStyle name="20% - Accent1 27 2" xfId="79"/>
    <cellStyle name="20% - Accent1 27 2 2" xfId="4112"/>
    <cellStyle name="20% - Accent1 27 2 2 2" xfId="8908"/>
    <cellStyle name="20% - Accent1 27 2 2 2 2" xfId="17923"/>
    <cellStyle name="20% - Accent1 27 2 2 3" xfId="13416"/>
    <cellStyle name="20% - Accent1 27 2 3" xfId="6647"/>
    <cellStyle name="20% - Accent1 27 2 3 2" xfId="15662"/>
    <cellStyle name="20% - Accent1 27 2 4" xfId="11155"/>
    <cellStyle name="20% - Accent1 27 3" xfId="4113"/>
    <cellStyle name="20% - Accent1 27 3 2" xfId="8909"/>
    <cellStyle name="20% - Accent1 27 3 2 2" xfId="17924"/>
    <cellStyle name="20% - Accent1 27 3 3" xfId="13417"/>
    <cellStyle name="20% - Accent1 27 4" xfId="6646"/>
    <cellStyle name="20% - Accent1 27 4 2" xfId="15661"/>
    <cellStyle name="20% - Accent1 27 5" xfId="11154"/>
    <cellStyle name="20% - Accent1 27_draft transactions report_052009_rvsd" xfId="80"/>
    <cellStyle name="20% - Accent1 28" xfId="81"/>
    <cellStyle name="20% - Accent1 28 2" xfId="82"/>
    <cellStyle name="20% - Accent1 28 2 2" xfId="4114"/>
    <cellStyle name="20% - Accent1 28 2 2 2" xfId="8910"/>
    <cellStyle name="20% - Accent1 28 2 2 2 2" xfId="17925"/>
    <cellStyle name="20% - Accent1 28 2 2 3" xfId="13418"/>
    <cellStyle name="20% - Accent1 28 2 3" xfId="6649"/>
    <cellStyle name="20% - Accent1 28 2 3 2" xfId="15664"/>
    <cellStyle name="20% - Accent1 28 2 4" xfId="11157"/>
    <cellStyle name="20% - Accent1 28 3" xfId="4115"/>
    <cellStyle name="20% - Accent1 28 3 2" xfId="8911"/>
    <cellStyle name="20% - Accent1 28 3 2 2" xfId="17926"/>
    <cellStyle name="20% - Accent1 28 3 3" xfId="13419"/>
    <cellStyle name="20% - Accent1 28 4" xfId="6648"/>
    <cellStyle name="20% - Accent1 28 4 2" xfId="15663"/>
    <cellStyle name="20% - Accent1 28 5" xfId="11156"/>
    <cellStyle name="20% - Accent1 28_draft transactions report_052009_rvsd" xfId="83"/>
    <cellStyle name="20% - Accent1 29" xfId="84"/>
    <cellStyle name="20% - Accent1 29 2" xfId="85"/>
    <cellStyle name="20% - Accent1 29 2 2" xfId="4116"/>
    <cellStyle name="20% - Accent1 29 2 2 2" xfId="8912"/>
    <cellStyle name="20% - Accent1 29 2 2 2 2" xfId="17927"/>
    <cellStyle name="20% - Accent1 29 2 2 3" xfId="13420"/>
    <cellStyle name="20% - Accent1 29 2 3" xfId="6651"/>
    <cellStyle name="20% - Accent1 29 2 3 2" xfId="15666"/>
    <cellStyle name="20% - Accent1 29 2 4" xfId="11159"/>
    <cellStyle name="20% - Accent1 29 3" xfId="4117"/>
    <cellStyle name="20% - Accent1 29 3 2" xfId="8913"/>
    <cellStyle name="20% - Accent1 29 3 2 2" xfId="17928"/>
    <cellStyle name="20% - Accent1 29 3 3" xfId="13421"/>
    <cellStyle name="20% - Accent1 29 4" xfId="6650"/>
    <cellStyle name="20% - Accent1 29 4 2" xfId="15665"/>
    <cellStyle name="20% - Accent1 29 5" xfId="11158"/>
    <cellStyle name="20% - Accent1 29_draft transactions report_052009_rvsd" xfId="86"/>
    <cellStyle name="20% - Accent1 3" xfId="87"/>
    <cellStyle name="20% - Accent1 3 2" xfId="88"/>
    <cellStyle name="20% - Accent1 3 2 2" xfId="89"/>
    <cellStyle name="20% - Accent1 3 2 2 2" xfId="4118"/>
    <cellStyle name="20% - Accent1 3 2 2 2 2" xfId="8914"/>
    <cellStyle name="20% - Accent1 3 2 2 2 2 2" xfId="17929"/>
    <cellStyle name="20% - Accent1 3 2 2 2 3" xfId="13422"/>
    <cellStyle name="20% - Accent1 3 2 2 3" xfId="6654"/>
    <cellStyle name="20% - Accent1 3 2 2 3 2" xfId="15669"/>
    <cellStyle name="20% - Accent1 3 2 2 4" xfId="11162"/>
    <cellStyle name="20% - Accent1 3 2 3" xfId="4119"/>
    <cellStyle name="20% - Accent1 3 2 3 2" xfId="8915"/>
    <cellStyle name="20% - Accent1 3 2 3 2 2" xfId="17930"/>
    <cellStyle name="20% - Accent1 3 2 3 3" xfId="13423"/>
    <cellStyle name="20% - Accent1 3 2 4" xfId="6653"/>
    <cellStyle name="20% - Accent1 3 2 4 2" xfId="15668"/>
    <cellStyle name="20% - Accent1 3 2 5" xfId="11161"/>
    <cellStyle name="20% - Accent1 3 2_draft transactions report_052009_rvsd" xfId="90"/>
    <cellStyle name="20% - Accent1 3 3" xfId="91"/>
    <cellStyle name="20% - Accent1 3 3 2" xfId="4120"/>
    <cellStyle name="20% - Accent1 3 3 2 2" xfId="8916"/>
    <cellStyle name="20% - Accent1 3 3 2 2 2" xfId="17931"/>
    <cellStyle name="20% - Accent1 3 3 2 3" xfId="13424"/>
    <cellStyle name="20% - Accent1 3 3 3" xfId="6655"/>
    <cellStyle name="20% - Accent1 3 3 3 2" xfId="15670"/>
    <cellStyle name="20% - Accent1 3 3 4" xfId="11163"/>
    <cellStyle name="20% - Accent1 3 4" xfId="4121"/>
    <cellStyle name="20% - Accent1 3 4 2" xfId="8917"/>
    <cellStyle name="20% - Accent1 3 4 2 2" xfId="17932"/>
    <cellStyle name="20% - Accent1 3 4 3" xfId="13425"/>
    <cellStyle name="20% - Accent1 3 5" xfId="6652"/>
    <cellStyle name="20% - Accent1 3 5 2" xfId="15667"/>
    <cellStyle name="20% - Accent1 3 6" xfId="11160"/>
    <cellStyle name="20% - Accent1 3_draft transactions report_052009_rvsd" xfId="92"/>
    <cellStyle name="20% - Accent1 30" xfId="93"/>
    <cellStyle name="20% - Accent1 30 2" xfId="94"/>
    <cellStyle name="20% - Accent1 30 2 2" xfId="4122"/>
    <cellStyle name="20% - Accent1 30 2 2 2" xfId="8918"/>
    <cellStyle name="20% - Accent1 30 2 2 2 2" xfId="17933"/>
    <cellStyle name="20% - Accent1 30 2 2 3" xfId="13426"/>
    <cellStyle name="20% - Accent1 30 2 3" xfId="6657"/>
    <cellStyle name="20% - Accent1 30 2 3 2" xfId="15672"/>
    <cellStyle name="20% - Accent1 30 2 4" xfId="11165"/>
    <cellStyle name="20% - Accent1 30 3" xfId="4123"/>
    <cellStyle name="20% - Accent1 30 3 2" xfId="8919"/>
    <cellStyle name="20% - Accent1 30 3 2 2" xfId="17934"/>
    <cellStyle name="20% - Accent1 30 3 3" xfId="13427"/>
    <cellStyle name="20% - Accent1 30 4" xfId="6656"/>
    <cellStyle name="20% - Accent1 30 4 2" xfId="15671"/>
    <cellStyle name="20% - Accent1 30 5" xfId="11164"/>
    <cellStyle name="20% - Accent1 30_draft transactions report_052009_rvsd" xfId="95"/>
    <cellStyle name="20% - Accent1 31" xfId="96"/>
    <cellStyle name="20% - Accent1 31 2" xfId="97"/>
    <cellStyle name="20% - Accent1 31 2 2" xfId="4124"/>
    <cellStyle name="20% - Accent1 31 2 2 2" xfId="8920"/>
    <cellStyle name="20% - Accent1 31 2 2 2 2" xfId="17935"/>
    <cellStyle name="20% - Accent1 31 2 2 3" xfId="13428"/>
    <cellStyle name="20% - Accent1 31 2 3" xfId="6659"/>
    <cellStyle name="20% - Accent1 31 2 3 2" xfId="15674"/>
    <cellStyle name="20% - Accent1 31 2 4" xfId="11167"/>
    <cellStyle name="20% - Accent1 31 3" xfId="4125"/>
    <cellStyle name="20% - Accent1 31 3 2" xfId="8921"/>
    <cellStyle name="20% - Accent1 31 3 2 2" xfId="17936"/>
    <cellStyle name="20% - Accent1 31 3 3" xfId="13429"/>
    <cellStyle name="20% - Accent1 31 4" xfId="6658"/>
    <cellStyle name="20% - Accent1 31 4 2" xfId="15673"/>
    <cellStyle name="20% - Accent1 31 5" xfId="11166"/>
    <cellStyle name="20% - Accent1 31_draft transactions report_052009_rvsd" xfId="98"/>
    <cellStyle name="20% - Accent1 32" xfId="99"/>
    <cellStyle name="20% - Accent1 32 2" xfId="100"/>
    <cellStyle name="20% - Accent1 32 2 2" xfId="4126"/>
    <cellStyle name="20% - Accent1 32 2 2 2" xfId="8922"/>
    <cellStyle name="20% - Accent1 32 2 2 2 2" xfId="17937"/>
    <cellStyle name="20% - Accent1 32 2 2 3" xfId="13430"/>
    <cellStyle name="20% - Accent1 32 2 3" xfId="6661"/>
    <cellStyle name="20% - Accent1 32 2 3 2" xfId="15676"/>
    <cellStyle name="20% - Accent1 32 2 4" xfId="11169"/>
    <cellStyle name="20% - Accent1 32 3" xfId="4127"/>
    <cellStyle name="20% - Accent1 32 3 2" xfId="8923"/>
    <cellStyle name="20% - Accent1 32 3 2 2" xfId="17938"/>
    <cellStyle name="20% - Accent1 32 3 3" xfId="13431"/>
    <cellStyle name="20% - Accent1 32 4" xfId="6660"/>
    <cellStyle name="20% - Accent1 32 4 2" xfId="15675"/>
    <cellStyle name="20% - Accent1 32 5" xfId="11168"/>
    <cellStyle name="20% - Accent1 32_draft transactions report_052009_rvsd" xfId="101"/>
    <cellStyle name="20% - Accent1 33" xfId="102"/>
    <cellStyle name="20% - Accent1 33 2" xfId="4128"/>
    <cellStyle name="20% - Accent1 33 2 2" xfId="8924"/>
    <cellStyle name="20% - Accent1 33 2 2 2" xfId="17939"/>
    <cellStyle name="20% - Accent1 33 2 3" xfId="13432"/>
    <cellStyle name="20% - Accent1 33 3" xfId="6662"/>
    <cellStyle name="20% - Accent1 33 3 2" xfId="15677"/>
    <cellStyle name="20% - Accent1 33 4" xfId="11170"/>
    <cellStyle name="20% - Accent1 34" xfId="103"/>
    <cellStyle name="20% - Accent1 34 2" xfId="4129"/>
    <cellStyle name="20% - Accent1 34 2 2" xfId="8925"/>
    <cellStyle name="20% - Accent1 34 2 2 2" xfId="17940"/>
    <cellStyle name="20% - Accent1 34 2 3" xfId="13433"/>
    <cellStyle name="20% - Accent1 34 3" xfId="6663"/>
    <cellStyle name="20% - Accent1 34 3 2" xfId="15678"/>
    <cellStyle name="20% - Accent1 34 4" xfId="11171"/>
    <cellStyle name="20% - Accent1 35" xfId="104"/>
    <cellStyle name="20% - Accent1 35 2" xfId="4130"/>
    <cellStyle name="20% - Accent1 35 2 2" xfId="8926"/>
    <cellStyle name="20% - Accent1 35 2 2 2" xfId="17941"/>
    <cellStyle name="20% - Accent1 35 2 3" xfId="13434"/>
    <cellStyle name="20% - Accent1 35 3" xfId="6664"/>
    <cellStyle name="20% - Accent1 35 3 2" xfId="15679"/>
    <cellStyle name="20% - Accent1 35 4" xfId="11172"/>
    <cellStyle name="20% - Accent1 36" xfId="105"/>
    <cellStyle name="20% - Accent1 36 2" xfId="4131"/>
    <cellStyle name="20% - Accent1 36 2 2" xfId="8927"/>
    <cellStyle name="20% - Accent1 36 2 2 2" xfId="17942"/>
    <cellStyle name="20% - Accent1 36 2 3" xfId="13435"/>
    <cellStyle name="20% - Accent1 36 3" xfId="6665"/>
    <cellStyle name="20% - Accent1 36 3 2" xfId="15680"/>
    <cellStyle name="20% - Accent1 36 4" xfId="11173"/>
    <cellStyle name="20% - Accent1 37" xfId="106"/>
    <cellStyle name="20% - Accent1 37 2" xfId="4132"/>
    <cellStyle name="20% - Accent1 37 2 2" xfId="8928"/>
    <cellStyle name="20% - Accent1 37 2 2 2" xfId="17943"/>
    <cellStyle name="20% - Accent1 37 2 3" xfId="13436"/>
    <cellStyle name="20% - Accent1 37 3" xfId="6666"/>
    <cellStyle name="20% - Accent1 37 3 2" xfId="15681"/>
    <cellStyle name="20% - Accent1 37 4" xfId="11174"/>
    <cellStyle name="20% - Accent1 38" xfId="107"/>
    <cellStyle name="20% - Accent1 38 2" xfId="4133"/>
    <cellStyle name="20% - Accent1 38 2 2" xfId="8929"/>
    <cellStyle name="20% - Accent1 38 2 2 2" xfId="17944"/>
    <cellStyle name="20% - Accent1 38 2 3" xfId="13437"/>
    <cellStyle name="20% - Accent1 38 3" xfId="6667"/>
    <cellStyle name="20% - Accent1 38 3 2" xfId="15682"/>
    <cellStyle name="20% - Accent1 38 4" xfId="11175"/>
    <cellStyle name="20% - Accent1 39" xfId="108"/>
    <cellStyle name="20% - Accent1 39 2" xfId="4134"/>
    <cellStyle name="20% - Accent1 39 2 2" xfId="8930"/>
    <cellStyle name="20% - Accent1 39 2 2 2" xfId="17945"/>
    <cellStyle name="20% - Accent1 39 2 3" xfId="13438"/>
    <cellStyle name="20% - Accent1 39 3" xfId="6668"/>
    <cellStyle name="20% - Accent1 39 3 2" xfId="15683"/>
    <cellStyle name="20% - Accent1 39 4" xfId="11176"/>
    <cellStyle name="20% - Accent1 4" xfId="109"/>
    <cellStyle name="20% - Accent1 4 2" xfId="110"/>
    <cellStyle name="20% - Accent1 4 2 2" xfId="111"/>
    <cellStyle name="20% - Accent1 4 2 2 2" xfId="4135"/>
    <cellStyle name="20% - Accent1 4 2 2 2 2" xfId="8931"/>
    <cellStyle name="20% - Accent1 4 2 2 2 2 2" xfId="17946"/>
    <cellStyle name="20% - Accent1 4 2 2 2 3" xfId="13439"/>
    <cellStyle name="20% - Accent1 4 2 2 3" xfId="6671"/>
    <cellStyle name="20% - Accent1 4 2 2 3 2" xfId="15686"/>
    <cellStyle name="20% - Accent1 4 2 2 4" xfId="11179"/>
    <cellStyle name="20% - Accent1 4 2 3" xfId="4136"/>
    <cellStyle name="20% - Accent1 4 2 3 2" xfId="8932"/>
    <cellStyle name="20% - Accent1 4 2 3 2 2" xfId="17947"/>
    <cellStyle name="20% - Accent1 4 2 3 3" xfId="13440"/>
    <cellStyle name="20% - Accent1 4 2 4" xfId="6670"/>
    <cellStyle name="20% - Accent1 4 2 4 2" xfId="15685"/>
    <cellStyle name="20% - Accent1 4 2 5" xfId="11178"/>
    <cellStyle name="20% - Accent1 4 2_draft transactions report_052009_rvsd" xfId="112"/>
    <cellStyle name="20% - Accent1 4 3" xfId="113"/>
    <cellStyle name="20% - Accent1 4 3 2" xfId="4137"/>
    <cellStyle name="20% - Accent1 4 3 2 2" xfId="8933"/>
    <cellStyle name="20% - Accent1 4 3 2 2 2" xfId="17948"/>
    <cellStyle name="20% - Accent1 4 3 2 3" xfId="13441"/>
    <cellStyle name="20% - Accent1 4 3 3" xfId="6672"/>
    <cellStyle name="20% - Accent1 4 3 3 2" xfId="15687"/>
    <cellStyle name="20% - Accent1 4 3 4" xfId="11180"/>
    <cellStyle name="20% - Accent1 4 4" xfId="4138"/>
    <cellStyle name="20% - Accent1 4 4 2" xfId="8934"/>
    <cellStyle name="20% - Accent1 4 4 2 2" xfId="17949"/>
    <cellStyle name="20% - Accent1 4 4 3" xfId="13442"/>
    <cellStyle name="20% - Accent1 4 5" xfId="6669"/>
    <cellStyle name="20% - Accent1 4 5 2" xfId="15684"/>
    <cellStyle name="20% - Accent1 4 6" xfId="11177"/>
    <cellStyle name="20% - Accent1 4_draft transactions report_052009_rvsd" xfId="114"/>
    <cellStyle name="20% - Accent1 40" xfId="115"/>
    <cellStyle name="20% - Accent1 40 2" xfId="4139"/>
    <cellStyle name="20% - Accent1 40 2 2" xfId="8935"/>
    <cellStyle name="20% - Accent1 40 2 2 2" xfId="17950"/>
    <cellStyle name="20% - Accent1 40 2 3" xfId="13443"/>
    <cellStyle name="20% - Accent1 40 3" xfId="6673"/>
    <cellStyle name="20% - Accent1 40 3 2" xfId="15688"/>
    <cellStyle name="20% - Accent1 40 4" xfId="11181"/>
    <cellStyle name="20% - Accent1 41" xfId="116"/>
    <cellStyle name="20% - Accent1 41 2" xfId="4140"/>
    <cellStyle name="20% - Accent1 41 2 2" xfId="8936"/>
    <cellStyle name="20% - Accent1 41 2 2 2" xfId="17951"/>
    <cellStyle name="20% - Accent1 41 2 3" xfId="13444"/>
    <cellStyle name="20% - Accent1 41 3" xfId="6674"/>
    <cellStyle name="20% - Accent1 41 3 2" xfId="15689"/>
    <cellStyle name="20% - Accent1 41 4" xfId="11182"/>
    <cellStyle name="20% - Accent1 42" xfId="117"/>
    <cellStyle name="20% - Accent1 42 2" xfId="4141"/>
    <cellStyle name="20% - Accent1 42 2 2" xfId="8937"/>
    <cellStyle name="20% - Accent1 42 2 2 2" xfId="17952"/>
    <cellStyle name="20% - Accent1 42 2 3" xfId="13445"/>
    <cellStyle name="20% - Accent1 42 3" xfId="6675"/>
    <cellStyle name="20% - Accent1 42 3 2" xfId="15690"/>
    <cellStyle name="20% - Accent1 42 4" xfId="11183"/>
    <cellStyle name="20% - Accent1 43" xfId="118"/>
    <cellStyle name="20% - Accent1 43 2" xfId="4142"/>
    <cellStyle name="20% - Accent1 43 2 2" xfId="8938"/>
    <cellStyle name="20% - Accent1 43 2 2 2" xfId="17953"/>
    <cellStyle name="20% - Accent1 43 2 3" xfId="13446"/>
    <cellStyle name="20% - Accent1 43 3" xfId="6676"/>
    <cellStyle name="20% - Accent1 43 3 2" xfId="15691"/>
    <cellStyle name="20% - Accent1 43 4" xfId="11184"/>
    <cellStyle name="20% - Accent1 44" xfId="119"/>
    <cellStyle name="20% - Accent1 44 2" xfId="4143"/>
    <cellStyle name="20% - Accent1 44 2 2" xfId="8939"/>
    <cellStyle name="20% - Accent1 44 2 2 2" xfId="17954"/>
    <cellStyle name="20% - Accent1 44 2 3" xfId="13447"/>
    <cellStyle name="20% - Accent1 44 3" xfId="6677"/>
    <cellStyle name="20% - Accent1 44 3 2" xfId="15692"/>
    <cellStyle name="20% - Accent1 44 4" xfId="11185"/>
    <cellStyle name="20% - Accent1 45" xfId="120"/>
    <cellStyle name="20% - Accent1 45 2" xfId="4144"/>
    <cellStyle name="20% - Accent1 45 2 2" xfId="8940"/>
    <cellStyle name="20% - Accent1 45 2 2 2" xfId="17955"/>
    <cellStyle name="20% - Accent1 45 2 3" xfId="13448"/>
    <cellStyle name="20% - Accent1 45 3" xfId="6678"/>
    <cellStyle name="20% - Accent1 45 3 2" xfId="15693"/>
    <cellStyle name="20% - Accent1 45 4" xfId="11186"/>
    <cellStyle name="20% - Accent1 46" xfId="121"/>
    <cellStyle name="20% - Accent1 46 2" xfId="4145"/>
    <cellStyle name="20% - Accent1 46 2 2" xfId="8941"/>
    <cellStyle name="20% - Accent1 46 2 2 2" xfId="17956"/>
    <cellStyle name="20% - Accent1 46 2 3" xfId="13449"/>
    <cellStyle name="20% - Accent1 46 3" xfId="6679"/>
    <cellStyle name="20% - Accent1 46 3 2" xfId="15694"/>
    <cellStyle name="20% - Accent1 46 4" xfId="11187"/>
    <cellStyle name="20% - Accent1 47" xfId="122"/>
    <cellStyle name="20% - Accent1 47 2" xfId="4146"/>
    <cellStyle name="20% - Accent1 47 2 2" xfId="8942"/>
    <cellStyle name="20% - Accent1 47 2 2 2" xfId="17957"/>
    <cellStyle name="20% - Accent1 47 2 3" xfId="13450"/>
    <cellStyle name="20% - Accent1 47 3" xfId="6680"/>
    <cellStyle name="20% - Accent1 47 3 2" xfId="15695"/>
    <cellStyle name="20% - Accent1 47 4" xfId="11188"/>
    <cellStyle name="20% - Accent1 48" xfId="123"/>
    <cellStyle name="20% - Accent1 48 2" xfId="4147"/>
    <cellStyle name="20% - Accent1 48 2 2" xfId="8943"/>
    <cellStyle name="20% - Accent1 48 2 2 2" xfId="17958"/>
    <cellStyle name="20% - Accent1 48 2 3" xfId="13451"/>
    <cellStyle name="20% - Accent1 48 3" xfId="6681"/>
    <cellStyle name="20% - Accent1 48 3 2" xfId="15696"/>
    <cellStyle name="20% - Accent1 48 4" xfId="11189"/>
    <cellStyle name="20% - Accent1 49" xfId="124"/>
    <cellStyle name="20% - Accent1 49 2" xfId="4148"/>
    <cellStyle name="20% - Accent1 49 2 2" xfId="8944"/>
    <cellStyle name="20% - Accent1 49 2 2 2" xfId="17959"/>
    <cellStyle name="20% - Accent1 49 2 3" xfId="13452"/>
    <cellStyle name="20% - Accent1 49 3" xfId="6682"/>
    <cellStyle name="20% - Accent1 49 3 2" xfId="15697"/>
    <cellStyle name="20% - Accent1 49 4" xfId="11190"/>
    <cellStyle name="20% - Accent1 5" xfId="125"/>
    <cellStyle name="20% - Accent1 5 2" xfId="126"/>
    <cellStyle name="20% - Accent1 5 2 2" xfId="127"/>
    <cellStyle name="20% - Accent1 5 2 2 2" xfId="4149"/>
    <cellStyle name="20% - Accent1 5 2 2 2 2" xfId="8945"/>
    <cellStyle name="20% - Accent1 5 2 2 2 2 2" xfId="17960"/>
    <cellStyle name="20% - Accent1 5 2 2 2 3" xfId="13453"/>
    <cellStyle name="20% - Accent1 5 2 2 3" xfId="6685"/>
    <cellStyle name="20% - Accent1 5 2 2 3 2" xfId="15700"/>
    <cellStyle name="20% - Accent1 5 2 2 4" xfId="11193"/>
    <cellStyle name="20% - Accent1 5 2 3" xfId="4150"/>
    <cellStyle name="20% - Accent1 5 2 3 2" xfId="8946"/>
    <cellStyle name="20% - Accent1 5 2 3 2 2" xfId="17961"/>
    <cellStyle name="20% - Accent1 5 2 3 3" xfId="13454"/>
    <cellStyle name="20% - Accent1 5 2 4" xfId="6684"/>
    <cellStyle name="20% - Accent1 5 2 4 2" xfId="15699"/>
    <cellStyle name="20% - Accent1 5 2 5" xfId="11192"/>
    <cellStyle name="20% - Accent1 5 2_draft transactions report_052009_rvsd" xfId="128"/>
    <cellStyle name="20% - Accent1 5 3" xfId="129"/>
    <cellStyle name="20% - Accent1 5 3 2" xfId="4151"/>
    <cellStyle name="20% - Accent1 5 3 2 2" xfId="8947"/>
    <cellStyle name="20% - Accent1 5 3 2 2 2" xfId="17962"/>
    <cellStyle name="20% - Accent1 5 3 2 3" xfId="13455"/>
    <cellStyle name="20% - Accent1 5 3 3" xfId="6686"/>
    <cellStyle name="20% - Accent1 5 3 3 2" xfId="15701"/>
    <cellStyle name="20% - Accent1 5 3 4" xfId="11194"/>
    <cellStyle name="20% - Accent1 5 4" xfId="4152"/>
    <cellStyle name="20% - Accent1 5 4 2" xfId="8948"/>
    <cellStyle name="20% - Accent1 5 4 2 2" xfId="17963"/>
    <cellStyle name="20% - Accent1 5 4 3" xfId="13456"/>
    <cellStyle name="20% - Accent1 5 5" xfId="6683"/>
    <cellStyle name="20% - Accent1 5 5 2" xfId="15698"/>
    <cellStyle name="20% - Accent1 5 6" xfId="11191"/>
    <cellStyle name="20% - Accent1 5_draft transactions report_052009_rvsd" xfId="130"/>
    <cellStyle name="20% - Accent1 50" xfId="131"/>
    <cellStyle name="20% - Accent1 50 2" xfId="4153"/>
    <cellStyle name="20% - Accent1 50 2 2" xfId="8949"/>
    <cellStyle name="20% - Accent1 50 2 2 2" xfId="17964"/>
    <cellStyle name="20% - Accent1 50 2 3" xfId="13457"/>
    <cellStyle name="20% - Accent1 50 3" xfId="6687"/>
    <cellStyle name="20% - Accent1 50 3 2" xfId="15702"/>
    <cellStyle name="20% - Accent1 50 4" xfId="11195"/>
    <cellStyle name="20% - Accent1 51" xfId="132"/>
    <cellStyle name="20% - Accent1 51 2" xfId="4154"/>
    <cellStyle name="20% - Accent1 51 2 2" xfId="8950"/>
    <cellStyle name="20% - Accent1 51 2 2 2" xfId="17965"/>
    <cellStyle name="20% - Accent1 51 2 3" xfId="13458"/>
    <cellStyle name="20% - Accent1 51 3" xfId="6688"/>
    <cellStyle name="20% - Accent1 51 3 2" xfId="15703"/>
    <cellStyle name="20% - Accent1 51 4" xfId="11196"/>
    <cellStyle name="20% - Accent1 52" xfId="133"/>
    <cellStyle name="20% - Accent1 52 2" xfId="4155"/>
    <cellStyle name="20% - Accent1 52 2 2" xfId="8951"/>
    <cellStyle name="20% - Accent1 52 2 2 2" xfId="17966"/>
    <cellStyle name="20% - Accent1 52 2 3" xfId="13459"/>
    <cellStyle name="20% - Accent1 52 3" xfId="6689"/>
    <cellStyle name="20% - Accent1 52 3 2" xfId="15704"/>
    <cellStyle name="20% - Accent1 52 4" xfId="11197"/>
    <cellStyle name="20% - Accent1 53" xfId="134"/>
    <cellStyle name="20% - Accent1 53 2" xfId="4156"/>
    <cellStyle name="20% - Accent1 53 2 2" xfId="8952"/>
    <cellStyle name="20% - Accent1 53 2 2 2" xfId="17967"/>
    <cellStyle name="20% - Accent1 53 2 3" xfId="13460"/>
    <cellStyle name="20% - Accent1 53 3" xfId="6690"/>
    <cellStyle name="20% - Accent1 53 3 2" xfId="15705"/>
    <cellStyle name="20% - Accent1 53 4" xfId="11198"/>
    <cellStyle name="20% - Accent1 54" xfId="135"/>
    <cellStyle name="20% - Accent1 54 2" xfId="4157"/>
    <cellStyle name="20% - Accent1 54 2 2" xfId="8953"/>
    <cellStyle name="20% - Accent1 54 2 2 2" xfId="17968"/>
    <cellStyle name="20% - Accent1 54 2 3" xfId="13461"/>
    <cellStyle name="20% - Accent1 54 3" xfId="6691"/>
    <cellStyle name="20% - Accent1 54 3 2" xfId="15706"/>
    <cellStyle name="20% - Accent1 54 4" xfId="11199"/>
    <cellStyle name="20% - Accent1 55" xfId="136"/>
    <cellStyle name="20% - Accent1 55 2" xfId="4158"/>
    <cellStyle name="20% - Accent1 55 2 2" xfId="8954"/>
    <cellStyle name="20% - Accent1 55 2 2 2" xfId="17969"/>
    <cellStyle name="20% - Accent1 55 2 3" xfId="13462"/>
    <cellStyle name="20% - Accent1 55 3" xfId="6692"/>
    <cellStyle name="20% - Accent1 55 3 2" xfId="15707"/>
    <cellStyle name="20% - Accent1 55 4" xfId="11200"/>
    <cellStyle name="20% - Accent1 56" xfId="137"/>
    <cellStyle name="20% - Accent1 56 2" xfId="4159"/>
    <cellStyle name="20% - Accent1 56 2 2" xfId="8955"/>
    <cellStyle name="20% - Accent1 56 2 2 2" xfId="17970"/>
    <cellStyle name="20% - Accent1 56 2 3" xfId="13463"/>
    <cellStyle name="20% - Accent1 56 3" xfId="6693"/>
    <cellStyle name="20% - Accent1 56 3 2" xfId="15708"/>
    <cellStyle name="20% - Accent1 56 4" xfId="11201"/>
    <cellStyle name="20% - Accent1 57" xfId="138"/>
    <cellStyle name="20% - Accent1 57 2" xfId="4160"/>
    <cellStyle name="20% - Accent1 57 2 2" xfId="8956"/>
    <cellStyle name="20% - Accent1 57 2 2 2" xfId="17971"/>
    <cellStyle name="20% - Accent1 57 2 3" xfId="13464"/>
    <cellStyle name="20% - Accent1 57 3" xfId="6694"/>
    <cellStyle name="20% - Accent1 57 3 2" xfId="15709"/>
    <cellStyle name="20% - Accent1 57 4" xfId="11202"/>
    <cellStyle name="20% - Accent1 58" xfId="139"/>
    <cellStyle name="20% - Accent1 58 2" xfId="4161"/>
    <cellStyle name="20% - Accent1 58 2 2" xfId="8957"/>
    <cellStyle name="20% - Accent1 58 2 2 2" xfId="17972"/>
    <cellStyle name="20% - Accent1 58 2 3" xfId="13465"/>
    <cellStyle name="20% - Accent1 58 3" xfId="6695"/>
    <cellStyle name="20% - Accent1 58 3 2" xfId="15710"/>
    <cellStyle name="20% - Accent1 58 4" xfId="11203"/>
    <cellStyle name="20% - Accent1 59" xfId="140"/>
    <cellStyle name="20% - Accent1 59 2" xfId="4162"/>
    <cellStyle name="20% - Accent1 59 2 2" xfId="8958"/>
    <cellStyle name="20% - Accent1 59 2 2 2" xfId="17973"/>
    <cellStyle name="20% - Accent1 59 2 3" xfId="13466"/>
    <cellStyle name="20% - Accent1 59 3" xfId="6696"/>
    <cellStyle name="20% - Accent1 59 3 2" xfId="15711"/>
    <cellStyle name="20% - Accent1 59 4" xfId="11204"/>
    <cellStyle name="20% - Accent1 6" xfId="141"/>
    <cellStyle name="20% - Accent1 6 2" xfId="142"/>
    <cellStyle name="20% - Accent1 6 2 2" xfId="143"/>
    <cellStyle name="20% - Accent1 6 2 2 2" xfId="4163"/>
    <cellStyle name="20% - Accent1 6 2 2 2 2" xfId="8959"/>
    <cellStyle name="20% - Accent1 6 2 2 2 2 2" xfId="17974"/>
    <cellStyle name="20% - Accent1 6 2 2 2 3" xfId="13467"/>
    <cellStyle name="20% - Accent1 6 2 2 3" xfId="6699"/>
    <cellStyle name="20% - Accent1 6 2 2 3 2" xfId="15714"/>
    <cellStyle name="20% - Accent1 6 2 2 4" xfId="11207"/>
    <cellStyle name="20% - Accent1 6 2 3" xfId="4164"/>
    <cellStyle name="20% - Accent1 6 2 3 2" xfId="8960"/>
    <cellStyle name="20% - Accent1 6 2 3 2 2" xfId="17975"/>
    <cellStyle name="20% - Accent1 6 2 3 3" xfId="13468"/>
    <cellStyle name="20% - Accent1 6 2 4" xfId="6698"/>
    <cellStyle name="20% - Accent1 6 2 4 2" xfId="15713"/>
    <cellStyle name="20% - Accent1 6 2 5" xfId="11206"/>
    <cellStyle name="20% - Accent1 6 2_draft transactions report_052009_rvsd" xfId="144"/>
    <cellStyle name="20% - Accent1 6 3" xfId="145"/>
    <cellStyle name="20% - Accent1 6 3 2" xfId="4165"/>
    <cellStyle name="20% - Accent1 6 3 2 2" xfId="8961"/>
    <cellStyle name="20% - Accent1 6 3 2 2 2" xfId="17976"/>
    <cellStyle name="20% - Accent1 6 3 2 3" xfId="13469"/>
    <cellStyle name="20% - Accent1 6 3 3" xfId="6700"/>
    <cellStyle name="20% - Accent1 6 3 3 2" xfId="15715"/>
    <cellStyle name="20% - Accent1 6 3 4" xfId="11208"/>
    <cellStyle name="20% - Accent1 6 4" xfId="4166"/>
    <cellStyle name="20% - Accent1 6 4 2" xfId="8962"/>
    <cellStyle name="20% - Accent1 6 4 2 2" xfId="17977"/>
    <cellStyle name="20% - Accent1 6 4 3" xfId="13470"/>
    <cellStyle name="20% - Accent1 6 5" xfId="6697"/>
    <cellStyle name="20% - Accent1 6 5 2" xfId="15712"/>
    <cellStyle name="20% - Accent1 6 6" xfId="11205"/>
    <cellStyle name="20% - Accent1 6_draft transactions report_052009_rvsd" xfId="146"/>
    <cellStyle name="20% - Accent1 60" xfId="147"/>
    <cellStyle name="20% - Accent1 60 2" xfId="4167"/>
    <cellStyle name="20% - Accent1 60 2 2" xfId="8963"/>
    <cellStyle name="20% - Accent1 60 2 2 2" xfId="17978"/>
    <cellStyle name="20% - Accent1 60 2 3" xfId="13471"/>
    <cellStyle name="20% - Accent1 60 3" xfId="6701"/>
    <cellStyle name="20% - Accent1 60 3 2" xfId="15716"/>
    <cellStyle name="20% - Accent1 60 4" xfId="11209"/>
    <cellStyle name="20% - Accent1 61" xfId="148"/>
    <cellStyle name="20% - Accent1 61 2" xfId="4168"/>
    <cellStyle name="20% - Accent1 61 2 2" xfId="8964"/>
    <cellStyle name="20% - Accent1 61 2 2 2" xfId="17979"/>
    <cellStyle name="20% - Accent1 61 2 3" xfId="13472"/>
    <cellStyle name="20% - Accent1 61 3" xfId="6702"/>
    <cellStyle name="20% - Accent1 61 3 2" xfId="15717"/>
    <cellStyle name="20% - Accent1 61 4" xfId="11210"/>
    <cellStyle name="20% - Accent1 62" xfId="149"/>
    <cellStyle name="20% - Accent1 62 2" xfId="4169"/>
    <cellStyle name="20% - Accent1 62 2 2" xfId="8965"/>
    <cellStyle name="20% - Accent1 62 2 2 2" xfId="17980"/>
    <cellStyle name="20% - Accent1 62 2 3" xfId="13473"/>
    <cellStyle name="20% - Accent1 62 3" xfId="6703"/>
    <cellStyle name="20% - Accent1 62 3 2" xfId="15718"/>
    <cellStyle name="20% - Accent1 62 4" xfId="11211"/>
    <cellStyle name="20% - Accent1 63" xfId="150"/>
    <cellStyle name="20% - Accent1 63 2" xfId="4170"/>
    <cellStyle name="20% - Accent1 63 2 2" xfId="8966"/>
    <cellStyle name="20% - Accent1 63 2 2 2" xfId="17981"/>
    <cellStyle name="20% - Accent1 63 2 3" xfId="13474"/>
    <cellStyle name="20% - Accent1 63 3" xfId="6704"/>
    <cellStyle name="20% - Accent1 63 3 2" xfId="15719"/>
    <cellStyle name="20% - Accent1 63 4" xfId="11212"/>
    <cellStyle name="20% - Accent1 64" xfId="151"/>
    <cellStyle name="20% - Accent1 64 2" xfId="4171"/>
    <cellStyle name="20% - Accent1 64 2 2" xfId="8967"/>
    <cellStyle name="20% - Accent1 64 2 2 2" xfId="17982"/>
    <cellStyle name="20% - Accent1 64 2 3" xfId="13475"/>
    <cellStyle name="20% - Accent1 64 3" xfId="6705"/>
    <cellStyle name="20% - Accent1 64 3 2" xfId="15720"/>
    <cellStyle name="20% - Accent1 64 4" xfId="11213"/>
    <cellStyle name="20% - Accent1 65" xfId="152"/>
    <cellStyle name="20% - Accent1 65 2" xfId="4172"/>
    <cellStyle name="20% - Accent1 65 2 2" xfId="8968"/>
    <cellStyle name="20% - Accent1 65 2 2 2" xfId="17983"/>
    <cellStyle name="20% - Accent1 65 2 3" xfId="13476"/>
    <cellStyle name="20% - Accent1 65 3" xfId="6706"/>
    <cellStyle name="20% - Accent1 65 3 2" xfId="15721"/>
    <cellStyle name="20% - Accent1 65 4" xfId="11214"/>
    <cellStyle name="20% - Accent1 66" xfId="153"/>
    <cellStyle name="20% - Accent1 66 2" xfId="4173"/>
    <cellStyle name="20% - Accent1 66 2 2" xfId="8969"/>
    <cellStyle name="20% - Accent1 66 2 2 2" xfId="17984"/>
    <cellStyle name="20% - Accent1 66 2 3" xfId="13477"/>
    <cellStyle name="20% - Accent1 66 3" xfId="6707"/>
    <cellStyle name="20% - Accent1 66 3 2" xfId="15722"/>
    <cellStyle name="20% - Accent1 66 4" xfId="11215"/>
    <cellStyle name="20% - Accent1 67" xfId="154"/>
    <cellStyle name="20% - Accent1 67 2" xfId="4174"/>
    <cellStyle name="20% - Accent1 67 2 2" xfId="8970"/>
    <cellStyle name="20% - Accent1 67 2 2 2" xfId="17985"/>
    <cellStyle name="20% - Accent1 67 2 3" xfId="13478"/>
    <cellStyle name="20% - Accent1 67 3" xfId="6708"/>
    <cellStyle name="20% - Accent1 67 3 2" xfId="15723"/>
    <cellStyle name="20% - Accent1 67 4" xfId="11216"/>
    <cellStyle name="20% - Accent1 68" xfId="155"/>
    <cellStyle name="20% - Accent1 68 2" xfId="4175"/>
    <cellStyle name="20% - Accent1 68 2 2" xfId="8971"/>
    <cellStyle name="20% - Accent1 68 2 2 2" xfId="17986"/>
    <cellStyle name="20% - Accent1 68 2 3" xfId="13479"/>
    <cellStyle name="20% - Accent1 68 3" xfId="6709"/>
    <cellStyle name="20% - Accent1 68 3 2" xfId="15724"/>
    <cellStyle name="20% - Accent1 68 4" xfId="11217"/>
    <cellStyle name="20% - Accent1 69" xfId="156"/>
    <cellStyle name="20% - Accent1 69 2" xfId="4176"/>
    <cellStyle name="20% - Accent1 69 2 2" xfId="8972"/>
    <cellStyle name="20% - Accent1 69 2 2 2" xfId="17987"/>
    <cellStyle name="20% - Accent1 69 2 3" xfId="13480"/>
    <cellStyle name="20% - Accent1 69 3" xfId="6710"/>
    <cellStyle name="20% - Accent1 69 3 2" xfId="15725"/>
    <cellStyle name="20% - Accent1 69 4" xfId="11218"/>
    <cellStyle name="20% - Accent1 7" xfId="157"/>
    <cellStyle name="20% - Accent1 7 2" xfId="158"/>
    <cellStyle name="20% - Accent1 7 2 2" xfId="159"/>
    <cellStyle name="20% - Accent1 7 2 2 2" xfId="4177"/>
    <cellStyle name="20% - Accent1 7 2 2 2 2" xfId="8973"/>
    <cellStyle name="20% - Accent1 7 2 2 2 2 2" xfId="17988"/>
    <cellStyle name="20% - Accent1 7 2 2 2 3" xfId="13481"/>
    <cellStyle name="20% - Accent1 7 2 2 3" xfId="6713"/>
    <cellStyle name="20% - Accent1 7 2 2 3 2" xfId="15728"/>
    <cellStyle name="20% - Accent1 7 2 2 4" xfId="11221"/>
    <cellStyle name="20% - Accent1 7 2 3" xfId="4178"/>
    <cellStyle name="20% - Accent1 7 2 3 2" xfId="8974"/>
    <cellStyle name="20% - Accent1 7 2 3 2 2" xfId="17989"/>
    <cellStyle name="20% - Accent1 7 2 3 3" xfId="13482"/>
    <cellStyle name="20% - Accent1 7 2 4" xfId="6712"/>
    <cellStyle name="20% - Accent1 7 2 4 2" xfId="15727"/>
    <cellStyle name="20% - Accent1 7 2 5" xfId="11220"/>
    <cellStyle name="20% - Accent1 7 2_draft transactions report_052009_rvsd" xfId="160"/>
    <cellStyle name="20% - Accent1 7 3" xfId="161"/>
    <cellStyle name="20% - Accent1 7 3 2" xfId="4179"/>
    <cellStyle name="20% - Accent1 7 3 2 2" xfId="8975"/>
    <cellStyle name="20% - Accent1 7 3 2 2 2" xfId="17990"/>
    <cellStyle name="20% - Accent1 7 3 2 3" xfId="13483"/>
    <cellStyle name="20% - Accent1 7 3 3" xfId="6714"/>
    <cellStyle name="20% - Accent1 7 3 3 2" xfId="15729"/>
    <cellStyle name="20% - Accent1 7 3 4" xfId="11222"/>
    <cellStyle name="20% - Accent1 7 4" xfId="4180"/>
    <cellStyle name="20% - Accent1 7 4 2" xfId="8976"/>
    <cellStyle name="20% - Accent1 7 4 2 2" xfId="17991"/>
    <cellStyle name="20% - Accent1 7 4 3" xfId="13484"/>
    <cellStyle name="20% - Accent1 7 5" xfId="6711"/>
    <cellStyle name="20% - Accent1 7 5 2" xfId="15726"/>
    <cellStyle name="20% - Accent1 7 6" xfId="11219"/>
    <cellStyle name="20% - Accent1 7_draft transactions report_052009_rvsd" xfId="162"/>
    <cellStyle name="20% - Accent1 70" xfId="163"/>
    <cellStyle name="20% - Accent1 70 2" xfId="4181"/>
    <cellStyle name="20% - Accent1 70 2 2" xfId="8977"/>
    <cellStyle name="20% - Accent1 70 2 2 2" xfId="17992"/>
    <cellStyle name="20% - Accent1 70 2 3" xfId="13485"/>
    <cellStyle name="20% - Accent1 70 3" xfId="6715"/>
    <cellStyle name="20% - Accent1 70 3 2" xfId="15730"/>
    <cellStyle name="20% - Accent1 70 4" xfId="11223"/>
    <cellStyle name="20% - Accent1 71" xfId="164"/>
    <cellStyle name="20% - Accent1 71 2" xfId="4182"/>
    <cellStyle name="20% - Accent1 71 2 2" xfId="8978"/>
    <cellStyle name="20% - Accent1 71 2 2 2" xfId="17993"/>
    <cellStyle name="20% - Accent1 71 2 3" xfId="13486"/>
    <cellStyle name="20% - Accent1 71 3" xfId="6716"/>
    <cellStyle name="20% - Accent1 71 3 2" xfId="15731"/>
    <cellStyle name="20% - Accent1 71 4" xfId="11224"/>
    <cellStyle name="20% - Accent1 72" xfId="165"/>
    <cellStyle name="20% - Accent1 72 2" xfId="4183"/>
    <cellStyle name="20% - Accent1 72 2 2" xfId="8979"/>
    <cellStyle name="20% - Accent1 72 2 2 2" xfId="17994"/>
    <cellStyle name="20% - Accent1 72 2 3" xfId="13487"/>
    <cellStyle name="20% - Accent1 72 3" xfId="6717"/>
    <cellStyle name="20% - Accent1 72 3 2" xfId="15732"/>
    <cellStyle name="20% - Accent1 72 4" xfId="11225"/>
    <cellStyle name="20% - Accent1 73" xfId="166"/>
    <cellStyle name="20% - Accent1 73 2" xfId="4184"/>
    <cellStyle name="20% - Accent1 73 2 2" xfId="8980"/>
    <cellStyle name="20% - Accent1 73 2 2 2" xfId="17995"/>
    <cellStyle name="20% - Accent1 73 2 3" xfId="13488"/>
    <cellStyle name="20% - Accent1 73 3" xfId="6718"/>
    <cellStyle name="20% - Accent1 73 3 2" xfId="15733"/>
    <cellStyle name="20% - Accent1 73 4" xfId="11226"/>
    <cellStyle name="20% - Accent1 74" xfId="167"/>
    <cellStyle name="20% - Accent1 74 2" xfId="4185"/>
    <cellStyle name="20% - Accent1 74 2 2" xfId="8981"/>
    <cellStyle name="20% - Accent1 74 2 2 2" xfId="17996"/>
    <cellStyle name="20% - Accent1 74 2 3" xfId="13489"/>
    <cellStyle name="20% - Accent1 74 3" xfId="6719"/>
    <cellStyle name="20% - Accent1 74 3 2" xfId="15734"/>
    <cellStyle name="20% - Accent1 74 4" xfId="11227"/>
    <cellStyle name="20% - Accent1 75" xfId="168"/>
    <cellStyle name="20% - Accent1 75 2" xfId="4186"/>
    <cellStyle name="20% - Accent1 75 2 2" xfId="8982"/>
    <cellStyle name="20% - Accent1 75 2 2 2" xfId="17997"/>
    <cellStyle name="20% - Accent1 75 2 3" xfId="13490"/>
    <cellStyle name="20% - Accent1 75 3" xfId="6720"/>
    <cellStyle name="20% - Accent1 75 3 2" xfId="15735"/>
    <cellStyle name="20% - Accent1 75 4" xfId="11228"/>
    <cellStyle name="20% - Accent1 76" xfId="169"/>
    <cellStyle name="20% - Accent1 76 2" xfId="4187"/>
    <cellStyle name="20% - Accent1 76 2 2" xfId="8983"/>
    <cellStyle name="20% - Accent1 76 2 2 2" xfId="17998"/>
    <cellStyle name="20% - Accent1 76 2 3" xfId="13491"/>
    <cellStyle name="20% - Accent1 76 3" xfId="6721"/>
    <cellStyle name="20% - Accent1 76 3 2" xfId="15736"/>
    <cellStyle name="20% - Accent1 76 4" xfId="11229"/>
    <cellStyle name="20% - Accent1 77" xfId="170"/>
    <cellStyle name="20% - Accent1 77 2" xfId="4188"/>
    <cellStyle name="20% - Accent1 77 2 2" xfId="8984"/>
    <cellStyle name="20% - Accent1 77 2 2 2" xfId="17999"/>
    <cellStyle name="20% - Accent1 77 2 3" xfId="13492"/>
    <cellStyle name="20% - Accent1 77 3" xfId="6722"/>
    <cellStyle name="20% - Accent1 77 3 2" xfId="15737"/>
    <cellStyle name="20% - Accent1 77 4" xfId="11230"/>
    <cellStyle name="20% - Accent1 78" xfId="171"/>
    <cellStyle name="20% - Accent1 78 2" xfId="4189"/>
    <cellStyle name="20% - Accent1 78 2 2" xfId="8985"/>
    <cellStyle name="20% - Accent1 78 2 2 2" xfId="18000"/>
    <cellStyle name="20% - Accent1 78 2 3" xfId="13493"/>
    <cellStyle name="20% - Accent1 78 3" xfId="6723"/>
    <cellStyle name="20% - Accent1 78 3 2" xfId="15738"/>
    <cellStyle name="20% - Accent1 78 4" xfId="11231"/>
    <cellStyle name="20% - Accent1 79" xfId="172"/>
    <cellStyle name="20% - Accent1 79 2" xfId="4190"/>
    <cellStyle name="20% - Accent1 79 2 2" xfId="8986"/>
    <cellStyle name="20% - Accent1 79 2 2 2" xfId="18001"/>
    <cellStyle name="20% - Accent1 79 2 3" xfId="13494"/>
    <cellStyle name="20% - Accent1 79 3" xfId="6724"/>
    <cellStyle name="20% - Accent1 79 3 2" xfId="15739"/>
    <cellStyle name="20% - Accent1 79 4" xfId="11232"/>
    <cellStyle name="20% - Accent1 8" xfId="173"/>
    <cellStyle name="20% - Accent1 8 2" xfId="174"/>
    <cellStyle name="20% - Accent1 8 2 2" xfId="175"/>
    <cellStyle name="20% - Accent1 8 2 2 2" xfId="4191"/>
    <cellStyle name="20% - Accent1 8 2 2 2 2" xfId="8987"/>
    <cellStyle name="20% - Accent1 8 2 2 2 2 2" xfId="18002"/>
    <cellStyle name="20% - Accent1 8 2 2 2 3" xfId="13495"/>
    <cellStyle name="20% - Accent1 8 2 2 3" xfId="6727"/>
    <cellStyle name="20% - Accent1 8 2 2 3 2" xfId="15742"/>
    <cellStyle name="20% - Accent1 8 2 2 4" xfId="11235"/>
    <cellStyle name="20% - Accent1 8 2 3" xfId="4192"/>
    <cellStyle name="20% - Accent1 8 2 3 2" xfId="8988"/>
    <cellStyle name="20% - Accent1 8 2 3 2 2" xfId="18003"/>
    <cellStyle name="20% - Accent1 8 2 3 3" xfId="13496"/>
    <cellStyle name="20% - Accent1 8 2 4" xfId="6726"/>
    <cellStyle name="20% - Accent1 8 2 4 2" xfId="15741"/>
    <cellStyle name="20% - Accent1 8 2 5" xfId="11234"/>
    <cellStyle name="20% - Accent1 8 2_draft transactions report_052009_rvsd" xfId="176"/>
    <cellStyle name="20% - Accent1 8 3" xfId="177"/>
    <cellStyle name="20% - Accent1 8 3 2" xfId="4193"/>
    <cellStyle name="20% - Accent1 8 3 2 2" xfId="8989"/>
    <cellStyle name="20% - Accent1 8 3 2 2 2" xfId="18004"/>
    <cellStyle name="20% - Accent1 8 3 2 3" xfId="13497"/>
    <cellStyle name="20% - Accent1 8 3 3" xfId="6728"/>
    <cellStyle name="20% - Accent1 8 3 3 2" xfId="15743"/>
    <cellStyle name="20% - Accent1 8 3 4" xfId="11236"/>
    <cellStyle name="20% - Accent1 8 4" xfId="4194"/>
    <cellStyle name="20% - Accent1 8 4 2" xfId="8990"/>
    <cellStyle name="20% - Accent1 8 4 2 2" xfId="18005"/>
    <cellStyle name="20% - Accent1 8 4 3" xfId="13498"/>
    <cellStyle name="20% - Accent1 8 5" xfId="6725"/>
    <cellStyle name="20% - Accent1 8 5 2" xfId="15740"/>
    <cellStyle name="20% - Accent1 8 6" xfId="11233"/>
    <cellStyle name="20% - Accent1 8_draft transactions report_052009_rvsd" xfId="178"/>
    <cellStyle name="20% - Accent1 80" xfId="179"/>
    <cellStyle name="20% - Accent1 80 2" xfId="4195"/>
    <cellStyle name="20% - Accent1 80 2 2" xfId="8991"/>
    <cellStyle name="20% - Accent1 80 2 2 2" xfId="18006"/>
    <cellStyle name="20% - Accent1 80 2 3" xfId="13499"/>
    <cellStyle name="20% - Accent1 80 3" xfId="6729"/>
    <cellStyle name="20% - Accent1 80 3 2" xfId="15744"/>
    <cellStyle name="20% - Accent1 80 4" xfId="11237"/>
    <cellStyle name="20% - Accent1 81" xfId="180"/>
    <cellStyle name="20% - Accent1 81 2" xfId="4196"/>
    <cellStyle name="20% - Accent1 81 2 2" xfId="8992"/>
    <cellStyle name="20% - Accent1 81 2 2 2" xfId="18007"/>
    <cellStyle name="20% - Accent1 81 2 3" xfId="13500"/>
    <cellStyle name="20% - Accent1 81 3" xfId="6730"/>
    <cellStyle name="20% - Accent1 81 3 2" xfId="15745"/>
    <cellStyle name="20% - Accent1 81 4" xfId="11238"/>
    <cellStyle name="20% - Accent1 82" xfId="181"/>
    <cellStyle name="20% - Accent1 82 2" xfId="4197"/>
    <cellStyle name="20% - Accent1 83" xfId="182"/>
    <cellStyle name="20% - Accent1 83 2" xfId="4198"/>
    <cellStyle name="20% - Accent1 84" xfId="183"/>
    <cellStyle name="20% - Accent1 84 2" xfId="4199"/>
    <cellStyle name="20% - Accent1 85" xfId="184"/>
    <cellStyle name="20% - Accent1 85 2" xfId="4200"/>
    <cellStyle name="20% - Accent1 85 2 2" xfId="8993"/>
    <cellStyle name="20% - Accent1 85 2 2 2" xfId="18008"/>
    <cellStyle name="20% - Accent1 85 2 3" xfId="13501"/>
    <cellStyle name="20% - Accent1 85 3" xfId="6731"/>
    <cellStyle name="20% - Accent1 85 3 2" xfId="15746"/>
    <cellStyle name="20% - Accent1 85 4" xfId="11239"/>
    <cellStyle name="20% - Accent1 86" xfId="185"/>
    <cellStyle name="20% - Accent1 86 2" xfId="4201"/>
    <cellStyle name="20% - Accent1 86 2 2" xfId="8994"/>
    <cellStyle name="20% - Accent1 86 2 2 2" xfId="18009"/>
    <cellStyle name="20% - Accent1 86 2 3" xfId="13502"/>
    <cellStyle name="20% - Accent1 86 3" xfId="6732"/>
    <cellStyle name="20% - Accent1 86 3 2" xfId="15747"/>
    <cellStyle name="20% - Accent1 86 4" xfId="11240"/>
    <cellStyle name="20% - Accent1 87" xfId="186"/>
    <cellStyle name="20% - Accent1 87 2" xfId="4202"/>
    <cellStyle name="20% - Accent1 87 2 2" xfId="8995"/>
    <cellStyle name="20% - Accent1 87 2 2 2" xfId="18010"/>
    <cellStyle name="20% - Accent1 87 2 3" xfId="13503"/>
    <cellStyle name="20% - Accent1 87 3" xfId="6733"/>
    <cellStyle name="20% - Accent1 87 3 2" xfId="15748"/>
    <cellStyle name="20% - Accent1 87 4" xfId="11241"/>
    <cellStyle name="20% - Accent1 88" xfId="187"/>
    <cellStyle name="20% - Accent1 88 2" xfId="4203"/>
    <cellStyle name="20% - Accent1 88 2 2" xfId="8996"/>
    <cellStyle name="20% - Accent1 88 2 2 2" xfId="18011"/>
    <cellStyle name="20% - Accent1 88 2 3" xfId="13504"/>
    <cellStyle name="20% - Accent1 88 3" xfId="6734"/>
    <cellStyle name="20% - Accent1 88 3 2" xfId="15749"/>
    <cellStyle name="20% - Accent1 88 4" xfId="11242"/>
    <cellStyle name="20% - Accent1 89" xfId="188"/>
    <cellStyle name="20% - Accent1 89 2" xfId="4204"/>
    <cellStyle name="20% - Accent1 89 2 2" xfId="8997"/>
    <cellStyle name="20% - Accent1 89 2 2 2" xfId="18012"/>
    <cellStyle name="20% - Accent1 89 2 3" xfId="13505"/>
    <cellStyle name="20% - Accent1 89 3" xfId="6735"/>
    <cellStyle name="20% - Accent1 89 3 2" xfId="15750"/>
    <cellStyle name="20% - Accent1 89 4" xfId="11243"/>
    <cellStyle name="20% - Accent1 9" xfId="189"/>
    <cellStyle name="20% - Accent1 9 2" xfId="190"/>
    <cellStyle name="20% - Accent1 9 2 2" xfId="191"/>
    <cellStyle name="20% - Accent1 9 2 2 2" xfId="4205"/>
    <cellStyle name="20% - Accent1 9 2 2 2 2" xfId="8998"/>
    <cellStyle name="20% - Accent1 9 2 2 2 2 2" xfId="18013"/>
    <cellStyle name="20% - Accent1 9 2 2 2 3" xfId="13506"/>
    <cellStyle name="20% - Accent1 9 2 2 3" xfId="6738"/>
    <cellStyle name="20% - Accent1 9 2 2 3 2" xfId="15753"/>
    <cellStyle name="20% - Accent1 9 2 2 4" xfId="11246"/>
    <cellStyle name="20% - Accent1 9 2 3" xfId="4206"/>
    <cellStyle name="20% - Accent1 9 2 3 2" xfId="8999"/>
    <cellStyle name="20% - Accent1 9 2 3 2 2" xfId="18014"/>
    <cellStyle name="20% - Accent1 9 2 3 3" xfId="13507"/>
    <cellStyle name="20% - Accent1 9 2 4" xfId="6737"/>
    <cellStyle name="20% - Accent1 9 2 4 2" xfId="15752"/>
    <cellStyle name="20% - Accent1 9 2 5" xfId="11245"/>
    <cellStyle name="20% - Accent1 9 2_draft transactions report_052009_rvsd" xfId="192"/>
    <cellStyle name="20% - Accent1 9 3" xfId="193"/>
    <cellStyle name="20% - Accent1 9 3 2" xfId="4207"/>
    <cellStyle name="20% - Accent1 9 3 2 2" xfId="9000"/>
    <cellStyle name="20% - Accent1 9 3 2 2 2" xfId="18015"/>
    <cellStyle name="20% - Accent1 9 3 2 3" xfId="13508"/>
    <cellStyle name="20% - Accent1 9 3 3" xfId="6739"/>
    <cellStyle name="20% - Accent1 9 3 3 2" xfId="15754"/>
    <cellStyle name="20% - Accent1 9 3 4" xfId="11247"/>
    <cellStyle name="20% - Accent1 9 4" xfId="4208"/>
    <cellStyle name="20% - Accent1 9 4 2" xfId="9001"/>
    <cellStyle name="20% - Accent1 9 4 2 2" xfId="18016"/>
    <cellStyle name="20% - Accent1 9 4 3" xfId="13509"/>
    <cellStyle name="20% - Accent1 9 5" xfId="6736"/>
    <cellStyle name="20% - Accent1 9 5 2" xfId="15751"/>
    <cellStyle name="20% - Accent1 9 6" xfId="11244"/>
    <cellStyle name="20% - Accent1 9_draft transactions report_052009_rvsd" xfId="194"/>
    <cellStyle name="20% - Accent1 90" xfId="195"/>
    <cellStyle name="20% - Accent1 90 2" xfId="4209"/>
    <cellStyle name="20% - Accent1 90 2 2" xfId="9002"/>
    <cellStyle name="20% - Accent1 90 2 2 2" xfId="18017"/>
    <cellStyle name="20% - Accent1 90 2 3" xfId="13510"/>
    <cellStyle name="20% - Accent1 90 3" xfId="6740"/>
    <cellStyle name="20% - Accent1 90 3 2" xfId="15755"/>
    <cellStyle name="20% - Accent1 90 4" xfId="11248"/>
    <cellStyle name="20% - Accent1 91" xfId="196"/>
    <cellStyle name="20% - Accent1 91 2" xfId="4210"/>
    <cellStyle name="20% - Accent1 91 2 2" xfId="9003"/>
    <cellStyle name="20% - Accent1 91 2 2 2" xfId="18018"/>
    <cellStyle name="20% - Accent1 91 2 3" xfId="13511"/>
    <cellStyle name="20% - Accent1 91 3" xfId="6741"/>
    <cellStyle name="20% - Accent1 91 3 2" xfId="15756"/>
    <cellStyle name="20% - Accent1 91 4" xfId="11249"/>
    <cellStyle name="20% - Accent1 92" xfId="197"/>
    <cellStyle name="20% - Accent1 92 2" xfId="4211"/>
    <cellStyle name="20% - Accent1 92 2 2" xfId="9004"/>
    <cellStyle name="20% - Accent1 92 2 2 2" xfId="18019"/>
    <cellStyle name="20% - Accent1 92 2 3" xfId="13512"/>
    <cellStyle name="20% - Accent1 92 3" xfId="6742"/>
    <cellStyle name="20% - Accent1 92 3 2" xfId="15757"/>
    <cellStyle name="20% - Accent1 92 4" xfId="11250"/>
    <cellStyle name="20% - Accent1 93" xfId="198"/>
    <cellStyle name="20% - Accent1 93 2" xfId="4212"/>
    <cellStyle name="20% - Accent1 93 2 2" xfId="9005"/>
    <cellStyle name="20% - Accent1 93 2 2 2" xfId="18020"/>
    <cellStyle name="20% - Accent1 93 2 3" xfId="13513"/>
    <cellStyle name="20% - Accent1 93 3" xfId="6743"/>
    <cellStyle name="20% - Accent1 93 3 2" xfId="15758"/>
    <cellStyle name="20% - Accent1 93 4" xfId="11251"/>
    <cellStyle name="20% - Accent1 94" xfId="199"/>
    <cellStyle name="20% - Accent1 94 2" xfId="4213"/>
    <cellStyle name="20% - Accent1 94 2 2" xfId="9006"/>
    <cellStyle name="20% - Accent1 94 2 2 2" xfId="18021"/>
    <cellStyle name="20% - Accent1 94 2 3" xfId="13514"/>
    <cellStyle name="20% - Accent1 94 3" xfId="6744"/>
    <cellStyle name="20% - Accent1 94 3 2" xfId="15759"/>
    <cellStyle name="20% - Accent1 94 4" xfId="11252"/>
    <cellStyle name="20% - Accent1 95" xfId="200"/>
    <cellStyle name="20% - Accent1 95 2" xfId="4214"/>
    <cellStyle name="20% - Accent1 95 2 2" xfId="9007"/>
    <cellStyle name="20% - Accent1 95 2 2 2" xfId="18022"/>
    <cellStyle name="20% - Accent1 95 2 3" xfId="13515"/>
    <cellStyle name="20% - Accent1 95 3" xfId="6745"/>
    <cellStyle name="20% - Accent1 95 3 2" xfId="15760"/>
    <cellStyle name="20% - Accent1 95 4" xfId="11253"/>
    <cellStyle name="20% - Accent1 96" xfId="201"/>
    <cellStyle name="20% - Accent1 96 2" xfId="4215"/>
    <cellStyle name="20% - Accent1 96 2 2" xfId="9008"/>
    <cellStyle name="20% - Accent1 96 2 2 2" xfId="18023"/>
    <cellStyle name="20% - Accent1 96 2 3" xfId="13516"/>
    <cellStyle name="20% - Accent1 96 3" xfId="6746"/>
    <cellStyle name="20% - Accent1 96 3 2" xfId="15761"/>
    <cellStyle name="20% - Accent1 96 4" xfId="11254"/>
    <cellStyle name="20% - Accent1 97" xfId="202"/>
    <cellStyle name="20% - Accent1 97 2" xfId="4216"/>
    <cellStyle name="20% - Accent1 97 2 2" xfId="9009"/>
    <cellStyle name="20% - Accent1 97 2 2 2" xfId="18024"/>
    <cellStyle name="20% - Accent1 97 2 3" xfId="13517"/>
    <cellStyle name="20% - Accent1 97 3" xfId="6747"/>
    <cellStyle name="20% - Accent1 97 3 2" xfId="15762"/>
    <cellStyle name="20% - Accent1 97 4" xfId="11255"/>
    <cellStyle name="20% - Accent1 98" xfId="203"/>
    <cellStyle name="20% - Accent1 98 2" xfId="4217"/>
    <cellStyle name="20% - Accent1 98 2 2" xfId="9010"/>
    <cellStyle name="20% - Accent1 98 2 2 2" xfId="18025"/>
    <cellStyle name="20% - Accent1 98 2 3" xfId="13518"/>
    <cellStyle name="20% - Accent1 98 3" xfId="6748"/>
    <cellStyle name="20% - Accent1 98 3 2" xfId="15763"/>
    <cellStyle name="20% - Accent1 98 4" xfId="11256"/>
    <cellStyle name="20% - Accent1 99" xfId="204"/>
    <cellStyle name="20% - Accent1 99 2" xfId="4218"/>
    <cellStyle name="20% - Accent1 99 2 2" xfId="9011"/>
    <cellStyle name="20% - Accent1 99 2 2 2" xfId="18026"/>
    <cellStyle name="20% - Accent1 99 2 3" xfId="13519"/>
    <cellStyle name="20% - Accent1 99 3" xfId="6749"/>
    <cellStyle name="20% - Accent1 99 3 2" xfId="15764"/>
    <cellStyle name="20% - Accent1 99 4" xfId="11257"/>
    <cellStyle name="20% - Accent2" xfId="205" builtinId="34" customBuiltin="1"/>
    <cellStyle name="20% - Accent2 10" xfId="206"/>
    <cellStyle name="20% - Accent2 10 2" xfId="207"/>
    <cellStyle name="20% - Accent2 10 2 2" xfId="4219"/>
    <cellStyle name="20% - Accent2 10 2 2 2" xfId="9012"/>
    <cellStyle name="20% - Accent2 10 2 2 2 2" xfId="18027"/>
    <cellStyle name="20% - Accent2 10 2 2 3" xfId="13520"/>
    <cellStyle name="20% - Accent2 10 2 3" xfId="6752"/>
    <cellStyle name="20% - Accent2 10 2 3 2" xfId="15767"/>
    <cellStyle name="20% - Accent2 10 2 4" xfId="11260"/>
    <cellStyle name="20% - Accent2 10 3" xfId="4220"/>
    <cellStyle name="20% - Accent2 10 3 2" xfId="9013"/>
    <cellStyle name="20% - Accent2 10 3 2 2" xfId="18028"/>
    <cellStyle name="20% - Accent2 10 3 3" xfId="13521"/>
    <cellStyle name="20% - Accent2 10 4" xfId="6751"/>
    <cellStyle name="20% - Accent2 10 4 2" xfId="15766"/>
    <cellStyle name="20% - Accent2 10 5" xfId="11259"/>
    <cellStyle name="20% - Accent2 10_draft transactions report_052009_rvsd" xfId="208"/>
    <cellStyle name="20% - Accent2 100" xfId="209"/>
    <cellStyle name="20% - Accent2 100 2" xfId="4221"/>
    <cellStyle name="20% - Accent2 101" xfId="210"/>
    <cellStyle name="20% - Accent2 101 2" xfId="4222"/>
    <cellStyle name="20% - Accent2 102" xfId="211"/>
    <cellStyle name="20% - Accent2 102 2" xfId="4223"/>
    <cellStyle name="20% - Accent2 103" xfId="212"/>
    <cellStyle name="20% - Accent2 103 2" xfId="4224"/>
    <cellStyle name="20% - Accent2 104" xfId="213"/>
    <cellStyle name="20% - Accent2 104 2" xfId="4225"/>
    <cellStyle name="20% - Accent2 105" xfId="214"/>
    <cellStyle name="20% - Accent2 105 2" xfId="4226"/>
    <cellStyle name="20% - Accent2 106" xfId="215"/>
    <cellStyle name="20% - Accent2 106 2" xfId="4227"/>
    <cellStyle name="20% - Accent2 107" xfId="216"/>
    <cellStyle name="20% - Accent2 107 2" xfId="4228"/>
    <cellStyle name="20% - Accent2 108" xfId="217"/>
    <cellStyle name="20% - Accent2 108 2" xfId="4229"/>
    <cellStyle name="20% - Accent2 109" xfId="218"/>
    <cellStyle name="20% - Accent2 109 2" xfId="4230"/>
    <cellStyle name="20% - Accent2 11" xfId="219"/>
    <cellStyle name="20% - Accent2 11 2" xfId="220"/>
    <cellStyle name="20% - Accent2 11 2 2" xfId="4231"/>
    <cellStyle name="20% - Accent2 11 2 2 2" xfId="9014"/>
    <cellStyle name="20% - Accent2 11 2 2 2 2" xfId="18029"/>
    <cellStyle name="20% - Accent2 11 2 2 3" xfId="13522"/>
    <cellStyle name="20% - Accent2 11 2 3" xfId="6754"/>
    <cellStyle name="20% - Accent2 11 2 3 2" xfId="15769"/>
    <cellStyle name="20% - Accent2 11 2 4" xfId="11262"/>
    <cellStyle name="20% - Accent2 11 3" xfId="4232"/>
    <cellStyle name="20% - Accent2 11 3 2" xfId="9015"/>
    <cellStyle name="20% - Accent2 11 3 2 2" xfId="18030"/>
    <cellStyle name="20% - Accent2 11 3 3" xfId="13523"/>
    <cellStyle name="20% - Accent2 11 4" xfId="6753"/>
    <cellStyle name="20% - Accent2 11 4 2" xfId="15768"/>
    <cellStyle name="20% - Accent2 11 5" xfId="11261"/>
    <cellStyle name="20% - Accent2 11_draft transactions report_052009_rvsd" xfId="221"/>
    <cellStyle name="20% - Accent2 110" xfId="222"/>
    <cellStyle name="20% - Accent2 110 2" xfId="4233"/>
    <cellStyle name="20% - Accent2 110 2 2" xfId="9016"/>
    <cellStyle name="20% - Accent2 110 2 2 2" xfId="18031"/>
    <cellStyle name="20% - Accent2 110 2 3" xfId="13524"/>
    <cellStyle name="20% - Accent2 110 3" xfId="6755"/>
    <cellStyle name="20% - Accent2 110 3 2" xfId="15770"/>
    <cellStyle name="20% - Accent2 110 4" xfId="11263"/>
    <cellStyle name="20% - Accent2 111" xfId="223"/>
    <cellStyle name="20% - Accent2 111 2" xfId="4234"/>
    <cellStyle name="20% - Accent2 111 2 2" xfId="9017"/>
    <cellStyle name="20% - Accent2 111 2 2 2" xfId="18032"/>
    <cellStyle name="20% - Accent2 111 2 3" xfId="13525"/>
    <cellStyle name="20% - Accent2 111 3" xfId="6756"/>
    <cellStyle name="20% - Accent2 111 3 2" xfId="15771"/>
    <cellStyle name="20% - Accent2 111 4" xfId="11264"/>
    <cellStyle name="20% - Accent2 112" xfId="224"/>
    <cellStyle name="20% - Accent2 112 2" xfId="4235"/>
    <cellStyle name="20% - Accent2 112 2 2" xfId="9018"/>
    <cellStyle name="20% - Accent2 112 2 2 2" xfId="18033"/>
    <cellStyle name="20% - Accent2 112 2 3" xfId="13526"/>
    <cellStyle name="20% - Accent2 112 3" xfId="6757"/>
    <cellStyle name="20% - Accent2 112 3 2" xfId="15772"/>
    <cellStyle name="20% - Accent2 112 4" xfId="11265"/>
    <cellStyle name="20% - Accent2 113" xfId="225"/>
    <cellStyle name="20% - Accent2 113 2" xfId="4236"/>
    <cellStyle name="20% - Accent2 113 2 2" xfId="9019"/>
    <cellStyle name="20% - Accent2 113 2 2 2" xfId="18034"/>
    <cellStyle name="20% - Accent2 113 2 3" xfId="13527"/>
    <cellStyle name="20% - Accent2 113 3" xfId="6758"/>
    <cellStyle name="20% - Accent2 113 3 2" xfId="15773"/>
    <cellStyle name="20% - Accent2 113 4" xfId="11266"/>
    <cellStyle name="20% - Accent2 114" xfId="226"/>
    <cellStyle name="20% - Accent2 114 2" xfId="4237"/>
    <cellStyle name="20% - Accent2 114 2 2" xfId="9020"/>
    <cellStyle name="20% - Accent2 114 2 2 2" xfId="18035"/>
    <cellStyle name="20% - Accent2 114 2 3" xfId="13528"/>
    <cellStyle name="20% - Accent2 114 3" xfId="6759"/>
    <cellStyle name="20% - Accent2 114 3 2" xfId="15774"/>
    <cellStyle name="20% - Accent2 114 4" xfId="11267"/>
    <cellStyle name="20% - Accent2 115" xfId="227"/>
    <cellStyle name="20% - Accent2 115 2" xfId="4238"/>
    <cellStyle name="20% - Accent2 115 2 2" xfId="9021"/>
    <cellStyle name="20% - Accent2 115 2 2 2" xfId="18036"/>
    <cellStyle name="20% - Accent2 115 2 3" xfId="13529"/>
    <cellStyle name="20% - Accent2 115 3" xfId="6760"/>
    <cellStyle name="20% - Accent2 115 3 2" xfId="15775"/>
    <cellStyle name="20% - Accent2 115 4" xfId="11268"/>
    <cellStyle name="20% - Accent2 116" xfId="228"/>
    <cellStyle name="20% - Accent2 116 2" xfId="4239"/>
    <cellStyle name="20% - Accent2 116 2 2" xfId="9022"/>
    <cellStyle name="20% - Accent2 116 2 2 2" xfId="18037"/>
    <cellStyle name="20% - Accent2 116 2 3" xfId="13530"/>
    <cellStyle name="20% - Accent2 116 3" xfId="6761"/>
    <cellStyle name="20% - Accent2 116 3 2" xfId="15776"/>
    <cellStyle name="20% - Accent2 116 4" xfId="11269"/>
    <cellStyle name="20% - Accent2 117" xfId="229"/>
    <cellStyle name="20% - Accent2 117 2" xfId="4240"/>
    <cellStyle name="20% - Accent2 117 2 2" xfId="9023"/>
    <cellStyle name="20% - Accent2 117 2 2 2" xfId="18038"/>
    <cellStyle name="20% - Accent2 117 2 3" xfId="13531"/>
    <cellStyle name="20% - Accent2 117 3" xfId="6762"/>
    <cellStyle name="20% - Accent2 117 3 2" xfId="15777"/>
    <cellStyle name="20% - Accent2 117 4" xfId="11270"/>
    <cellStyle name="20% - Accent2 118" xfId="230"/>
    <cellStyle name="20% - Accent2 118 2" xfId="4241"/>
    <cellStyle name="20% - Accent2 118 2 2" xfId="9024"/>
    <cellStyle name="20% - Accent2 118 2 2 2" xfId="18039"/>
    <cellStyle name="20% - Accent2 118 2 3" xfId="13532"/>
    <cellStyle name="20% - Accent2 118 3" xfId="6763"/>
    <cellStyle name="20% - Accent2 118 3 2" xfId="15778"/>
    <cellStyle name="20% - Accent2 118 4" xfId="11271"/>
    <cellStyle name="20% - Accent2 119" xfId="3109"/>
    <cellStyle name="20% - Accent2 119 2" xfId="4242"/>
    <cellStyle name="20% - Accent2 119 2 2" xfId="9025"/>
    <cellStyle name="20% - Accent2 119 2 2 2" xfId="18040"/>
    <cellStyle name="20% - Accent2 119 2 3" xfId="13533"/>
    <cellStyle name="20% - Accent2 119 3" xfId="8498"/>
    <cellStyle name="20% - Accent2 119 3 2" xfId="17513"/>
    <cellStyle name="20% - Accent2 119 4" xfId="13006"/>
    <cellStyle name="20% - Accent2 12" xfId="231"/>
    <cellStyle name="20% - Accent2 12 2" xfId="232"/>
    <cellStyle name="20% - Accent2 12 2 2" xfId="4243"/>
    <cellStyle name="20% - Accent2 12 2 2 2" xfId="9026"/>
    <cellStyle name="20% - Accent2 12 2 2 2 2" xfId="18041"/>
    <cellStyle name="20% - Accent2 12 2 2 3" xfId="13534"/>
    <cellStyle name="20% - Accent2 12 2 3" xfId="6765"/>
    <cellStyle name="20% - Accent2 12 2 3 2" xfId="15780"/>
    <cellStyle name="20% - Accent2 12 2 4" xfId="11273"/>
    <cellStyle name="20% - Accent2 12 3" xfId="4244"/>
    <cellStyle name="20% - Accent2 12 3 2" xfId="9027"/>
    <cellStyle name="20% - Accent2 12 3 2 2" xfId="18042"/>
    <cellStyle name="20% - Accent2 12 3 3" xfId="13535"/>
    <cellStyle name="20% - Accent2 12 4" xfId="6764"/>
    <cellStyle name="20% - Accent2 12 4 2" xfId="15779"/>
    <cellStyle name="20% - Accent2 12 5" xfId="11272"/>
    <cellStyle name="20% - Accent2 12_draft transactions report_052009_rvsd" xfId="233"/>
    <cellStyle name="20% - Accent2 120" xfId="3131"/>
    <cellStyle name="20% - Accent2 120 2" xfId="4245"/>
    <cellStyle name="20% - Accent2 120 2 2" xfId="9028"/>
    <cellStyle name="20% - Accent2 120 2 2 2" xfId="18043"/>
    <cellStyle name="20% - Accent2 120 2 3" xfId="13536"/>
    <cellStyle name="20% - Accent2 120 3" xfId="8520"/>
    <cellStyle name="20% - Accent2 120 3 2" xfId="17535"/>
    <cellStyle name="20% - Accent2 120 4" xfId="13028"/>
    <cellStyle name="20% - Accent2 121" xfId="3144"/>
    <cellStyle name="20% - Accent2 121 2" xfId="4246"/>
    <cellStyle name="20% - Accent2 121 2 2" xfId="9029"/>
    <cellStyle name="20% - Accent2 121 2 2 2" xfId="18044"/>
    <cellStyle name="20% - Accent2 121 2 3" xfId="13537"/>
    <cellStyle name="20% - Accent2 121 3" xfId="8533"/>
    <cellStyle name="20% - Accent2 121 3 2" xfId="17548"/>
    <cellStyle name="20% - Accent2 121 4" xfId="13041"/>
    <cellStyle name="20% - Accent2 122" xfId="3149"/>
    <cellStyle name="20% - Accent2 123" xfId="3175"/>
    <cellStyle name="20% - Accent2 124" xfId="3147"/>
    <cellStyle name="20% - Accent2 125" xfId="3232"/>
    <cellStyle name="20% - Accent2 126" xfId="3274"/>
    <cellStyle name="20% - Accent2 127" xfId="3358"/>
    <cellStyle name="20% - Accent2 127 2" xfId="4247"/>
    <cellStyle name="20% - Accent2 127 2 2" xfId="9030"/>
    <cellStyle name="20% - Accent2 127 2 2 2" xfId="18045"/>
    <cellStyle name="20% - Accent2 127 2 3" xfId="13538"/>
    <cellStyle name="20% - Accent2 127 3" xfId="8537"/>
    <cellStyle name="20% - Accent2 127 3 2" xfId="17552"/>
    <cellStyle name="20% - Accent2 127 4" xfId="13045"/>
    <cellStyle name="20% - Accent2 128" xfId="3380"/>
    <cellStyle name="20% - Accent2 128 2" xfId="4248"/>
    <cellStyle name="20% - Accent2 128 2 2" xfId="9031"/>
    <cellStyle name="20% - Accent2 128 2 2 2" xfId="18046"/>
    <cellStyle name="20% - Accent2 128 2 3" xfId="13539"/>
    <cellStyle name="20% - Accent2 128 3" xfId="8559"/>
    <cellStyle name="20% - Accent2 128 3 2" xfId="17574"/>
    <cellStyle name="20% - Accent2 128 4" xfId="13067"/>
    <cellStyle name="20% - Accent2 129" xfId="3393"/>
    <cellStyle name="20% - Accent2 129 2" xfId="4249"/>
    <cellStyle name="20% - Accent2 129 2 2" xfId="9032"/>
    <cellStyle name="20% - Accent2 129 2 2 2" xfId="18047"/>
    <cellStyle name="20% - Accent2 129 2 3" xfId="13540"/>
    <cellStyle name="20% - Accent2 129 3" xfId="8572"/>
    <cellStyle name="20% - Accent2 129 3 2" xfId="17587"/>
    <cellStyle name="20% - Accent2 129 4" xfId="13080"/>
    <cellStyle name="20% - Accent2 13" xfId="234"/>
    <cellStyle name="20% - Accent2 13 2" xfId="235"/>
    <cellStyle name="20% - Accent2 13 2 2" xfId="4250"/>
    <cellStyle name="20% - Accent2 13 2 2 2" xfId="9033"/>
    <cellStyle name="20% - Accent2 13 2 2 2 2" xfId="18048"/>
    <cellStyle name="20% - Accent2 13 2 2 3" xfId="13541"/>
    <cellStyle name="20% - Accent2 13 2 3" xfId="6767"/>
    <cellStyle name="20% - Accent2 13 2 3 2" xfId="15782"/>
    <cellStyle name="20% - Accent2 13 2 4" xfId="11275"/>
    <cellStyle name="20% - Accent2 13 3" xfId="4251"/>
    <cellStyle name="20% - Accent2 13 3 2" xfId="9034"/>
    <cellStyle name="20% - Accent2 13 3 2 2" xfId="18049"/>
    <cellStyle name="20% - Accent2 13 3 3" xfId="13542"/>
    <cellStyle name="20% - Accent2 13 4" xfId="6766"/>
    <cellStyle name="20% - Accent2 13 4 2" xfId="15781"/>
    <cellStyle name="20% - Accent2 13 5" xfId="11274"/>
    <cellStyle name="20% - Accent2 13_draft transactions report_052009_rvsd" xfId="236"/>
    <cellStyle name="20% - Accent2 130" xfId="3397"/>
    <cellStyle name="20% - Accent2 130 2" xfId="4252"/>
    <cellStyle name="20% - Accent2 130 2 2" xfId="9035"/>
    <cellStyle name="20% - Accent2 130 2 2 2" xfId="18050"/>
    <cellStyle name="20% - Accent2 130 2 3" xfId="13543"/>
    <cellStyle name="20% - Accent2 130 3" xfId="8576"/>
    <cellStyle name="20% - Accent2 130 3 2" xfId="17591"/>
    <cellStyle name="20% - Accent2 130 4" xfId="13084"/>
    <cellStyle name="20% - Accent2 131" xfId="3419"/>
    <cellStyle name="20% - Accent2 131 2" xfId="4253"/>
    <cellStyle name="20% - Accent2 131 2 2" xfId="9036"/>
    <cellStyle name="20% - Accent2 131 2 2 2" xfId="18051"/>
    <cellStyle name="20% - Accent2 131 2 3" xfId="13544"/>
    <cellStyle name="20% - Accent2 131 3" xfId="8598"/>
    <cellStyle name="20% - Accent2 131 3 2" xfId="17613"/>
    <cellStyle name="20% - Accent2 131 4" xfId="13106"/>
    <cellStyle name="20% - Accent2 132" xfId="3432"/>
    <cellStyle name="20% - Accent2 132 2" xfId="4254"/>
    <cellStyle name="20% - Accent2 132 2 2" xfId="9037"/>
    <cellStyle name="20% - Accent2 132 2 2 2" xfId="18052"/>
    <cellStyle name="20% - Accent2 132 2 3" xfId="13545"/>
    <cellStyle name="20% - Accent2 132 3" xfId="8611"/>
    <cellStyle name="20% - Accent2 132 3 2" xfId="17626"/>
    <cellStyle name="20% - Accent2 132 4" xfId="13119"/>
    <cellStyle name="20% - Accent2 133" xfId="3445"/>
    <cellStyle name="20% - Accent2 133 2" xfId="4255"/>
    <cellStyle name="20% - Accent2 133 2 2" xfId="9038"/>
    <cellStyle name="20% - Accent2 133 2 2 2" xfId="18053"/>
    <cellStyle name="20% - Accent2 133 2 3" xfId="13546"/>
    <cellStyle name="20% - Accent2 133 3" xfId="8624"/>
    <cellStyle name="20% - Accent2 133 3 2" xfId="17639"/>
    <cellStyle name="20% - Accent2 133 4" xfId="13132"/>
    <cellStyle name="20% - Accent2 134" xfId="3458"/>
    <cellStyle name="20% - Accent2 134 2" xfId="4256"/>
    <cellStyle name="20% - Accent2 134 2 2" xfId="9039"/>
    <cellStyle name="20% - Accent2 134 2 2 2" xfId="18054"/>
    <cellStyle name="20% - Accent2 134 2 3" xfId="13547"/>
    <cellStyle name="20% - Accent2 134 3" xfId="8637"/>
    <cellStyle name="20% - Accent2 134 3 2" xfId="17652"/>
    <cellStyle name="20% - Accent2 134 4" xfId="13145"/>
    <cellStyle name="20% - Accent2 135" xfId="3463"/>
    <cellStyle name="20% - Accent2 136" xfId="3489"/>
    <cellStyle name="20% - Accent2 137" xfId="3461"/>
    <cellStyle name="20% - Accent2 138" xfId="3588"/>
    <cellStyle name="20% - Accent2 138 2" xfId="4257"/>
    <cellStyle name="20% - Accent2 138 2 2" xfId="9040"/>
    <cellStyle name="20% - Accent2 138 2 2 2" xfId="18055"/>
    <cellStyle name="20% - Accent2 138 2 3" xfId="13548"/>
    <cellStyle name="20% - Accent2 138 3" xfId="8641"/>
    <cellStyle name="20% - Accent2 138 3 2" xfId="17656"/>
    <cellStyle name="20% - Accent2 138 4" xfId="13149"/>
    <cellStyle name="20% - Accent2 139" xfId="3624"/>
    <cellStyle name="20% - Accent2 139 2" xfId="4258"/>
    <cellStyle name="20% - Accent2 139 2 2" xfId="9041"/>
    <cellStyle name="20% - Accent2 139 2 2 2" xfId="18056"/>
    <cellStyle name="20% - Accent2 139 2 3" xfId="13549"/>
    <cellStyle name="20% - Accent2 139 3" xfId="8663"/>
    <cellStyle name="20% - Accent2 139 3 2" xfId="17678"/>
    <cellStyle name="20% - Accent2 139 4" xfId="13171"/>
    <cellStyle name="20% - Accent2 14" xfId="237"/>
    <cellStyle name="20% - Accent2 14 2" xfId="238"/>
    <cellStyle name="20% - Accent2 14 2 2" xfId="4259"/>
    <cellStyle name="20% - Accent2 14 2 2 2" xfId="9042"/>
    <cellStyle name="20% - Accent2 14 2 2 2 2" xfId="18057"/>
    <cellStyle name="20% - Accent2 14 2 2 3" xfId="13550"/>
    <cellStyle name="20% - Accent2 14 2 3" xfId="6769"/>
    <cellStyle name="20% - Accent2 14 2 3 2" xfId="15784"/>
    <cellStyle name="20% - Accent2 14 2 4" xfId="11277"/>
    <cellStyle name="20% - Accent2 14 3" xfId="4260"/>
    <cellStyle name="20% - Accent2 14 3 2" xfId="9043"/>
    <cellStyle name="20% - Accent2 14 3 2 2" xfId="18058"/>
    <cellStyle name="20% - Accent2 14 3 3" xfId="13551"/>
    <cellStyle name="20% - Accent2 14 4" xfId="6768"/>
    <cellStyle name="20% - Accent2 14 4 2" xfId="15783"/>
    <cellStyle name="20% - Accent2 14 5" xfId="11276"/>
    <cellStyle name="20% - Accent2 14_draft transactions report_052009_rvsd" xfId="239"/>
    <cellStyle name="20% - Accent2 140" xfId="3637"/>
    <cellStyle name="20% - Accent2 140 2" xfId="4261"/>
    <cellStyle name="20% - Accent2 140 2 2" xfId="9044"/>
    <cellStyle name="20% - Accent2 140 2 2 2" xfId="18059"/>
    <cellStyle name="20% - Accent2 140 2 3" xfId="13552"/>
    <cellStyle name="20% - Accent2 140 3" xfId="8676"/>
    <cellStyle name="20% - Accent2 140 3 2" xfId="17691"/>
    <cellStyle name="20% - Accent2 140 4" xfId="13184"/>
    <cellStyle name="20% - Accent2 141" xfId="3650"/>
    <cellStyle name="20% - Accent2 141 2" xfId="4262"/>
    <cellStyle name="20% - Accent2 141 2 2" xfId="9045"/>
    <cellStyle name="20% - Accent2 141 2 2 2" xfId="18060"/>
    <cellStyle name="20% - Accent2 141 2 3" xfId="13553"/>
    <cellStyle name="20% - Accent2 141 3" xfId="8689"/>
    <cellStyle name="20% - Accent2 141 3 2" xfId="17704"/>
    <cellStyle name="20% - Accent2 141 4" xfId="13197"/>
    <cellStyle name="20% - Accent2 142" xfId="3663"/>
    <cellStyle name="20% - Accent2 142 2" xfId="4263"/>
    <cellStyle name="20% - Accent2 142 2 2" xfId="9046"/>
    <cellStyle name="20% - Accent2 142 2 2 2" xfId="18061"/>
    <cellStyle name="20% - Accent2 142 2 3" xfId="13554"/>
    <cellStyle name="20% - Accent2 142 3" xfId="8702"/>
    <cellStyle name="20% - Accent2 142 3 2" xfId="17717"/>
    <cellStyle name="20% - Accent2 142 4" xfId="13210"/>
    <cellStyle name="20% - Accent2 143" xfId="3676"/>
    <cellStyle name="20% - Accent2 143 2" xfId="4264"/>
    <cellStyle name="20% - Accent2 143 2 2" xfId="9047"/>
    <cellStyle name="20% - Accent2 143 2 2 2" xfId="18062"/>
    <cellStyle name="20% - Accent2 143 2 3" xfId="13555"/>
    <cellStyle name="20% - Accent2 143 3" xfId="8715"/>
    <cellStyle name="20% - Accent2 143 3 2" xfId="17730"/>
    <cellStyle name="20% - Accent2 143 4" xfId="13223"/>
    <cellStyle name="20% - Accent2 144" xfId="3689"/>
    <cellStyle name="20% - Accent2 144 2" xfId="4265"/>
    <cellStyle name="20% - Accent2 144 2 2" xfId="9048"/>
    <cellStyle name="20% - Accent2 144 2 2 2" xfId="18063"/>
    <cellStyle name="20% - Accent2 144 2 3" xfId="13556"/>
    <cellStyle name="20% - Accent2 144 3" xfId="8728"/>
    <cellStyle name="20% - Accent2 144 3 2" xfId="17743"/>
    <cellStyle name="20% - Accent2 144 4" xfId="13236"/>
    <cellStyle name="20% - Accent2 145" xfId="3702"/>
    <cellStyle name="20% - Accent2 145 2" xfId="4266"/>
    <cellStyle name="20% - Accent2 145 2 2" xfId="9049"/>
    <cellStyle name="20% - Accent2 145 2 2 2" xfId="18064"/>
    <cellStyle name="20% - Accent2 145 2 3" xfId="13557"/>
    <cellStyle name="20% - Accent2 145 3" xfId="8741"/>
    <cellStyle name="20% - Accent2 145 3 2" xfId="17756"/>
    <cellStyle name="20% - Accent2 145 4" xfId="13249"/>
    <cellStyle name="20% - Accent2 146" xfId="3716"/>
    <cellStyle name="20% - Accent2 146 2" xfId="4267"/>
    <cellStyle name="20% - Accent2 146 2 2" xfId="9050"/>
    <cellStyle name="20% - Accent2 146 2 2 2" xfId="18065"/>
    <cellStyle name="20% - Accent2 146 2 3" xfId="13558"/>
    <cellStyle name="20% - Accent2 146 3" xfId="8754"/>
    <cellStyle name="20% - Accent2 146 3 2" xfId="17769"/>
    <cellStyle name="20% - Accent2 146 4" xfId="13262"/>
    <cellStyle name="20% - Accent2 147" xfId="3610"/>
    <cellStyle name="20% - Accent2 148" xfId="3732"/>
    <cellStyle name="20% - Accent2 149" xfId="3612"/>
    <cellStyle name="20% - Accent2 15" xfId="240"/>
    <cellStyle name="20% - Accent2 15 2" xfId="241"/>
    <cellStyle name="20% - Accent2 15 2 2" xfId="4268"/>
    <cellStyle name="20% - Accent2 15 2 2 2" xfId="9051"/>
    <cellStyle name="20% - Accent2 15 2 2 2 2" xfId="18066"/>
    <cellStyle name="20% - Accent2 15 2 2 3" xfId="13559"/>
    <cellStyle name="20% - Accent2 15 2 3" xfId="6771"/>
    <cellStyle name="20% - Accent2 15 2 3 2" xfId="15786"/>
    <cellStyle name="20% - Accent2 15 2 4" xfId="11279"/>
    <cellStyle name="20% - Accent2 15 3" xfId="4269"/>
    <cellStyle name="20% - Accent2 15 3 2" xfId="9052"/>
    <cellStyle name="20% - Accent2 15 3 2 2" xfId="18067"/>
    <cellStyle name="20% - Accent2 15 3 3" xfId="13560"/>
    <cellStyle name="20% - Accent2 15 4" xfId="6770"/>
    <cellStyle name="20% - Accent2 15 4 2" xfId="15785"/>
    <cellStyle name="20% - Accent2 15 5" xfId="11278"/>
    <cellStyle name="20% - Accent2 15_draft transactions report_052009_rvsd" xfId="242"/>
    <cellStyle name="20% - Accent2 150" xfId="3831"/>
    <cellStyle name="20% - Accent2 151" xfId="3873"/>
    <cellStyle name="20% - Accent2 152" xfId="3986"/>
    <cellStyle name="20% - Accent2 153" xfId="4270"/>
    <cellStyle name="20% - Accent2 153 2" xfId="9053"/>
    <cellStyle name="20% - Accent2 153 2 2" xfId="18068"/>
    <cellStyle name="20% - Accent2 153 3" xfId="13561"/>
    <cellStyle name="20% - Accent2 154" xfId="6750"/>
    <cellStyle name="20% - Accent2 154 2" xfId="15765"/>
    <cellStyle name="20% - Accent2 155" xfId="11258"/>
    <cellStyle name="20% - Accent2 16" xfId="243"/>
    <cellStyle name="20% - Accent2 16 2" xfId="244"/>
    <cellStyle name="20% - Accent2 16 2 2" xfId="4271"/>
    <cellStyle name="20% - Accent2 16 2 2 2" xfId="9054"/>
    <cellStyle name="20% - Accent2 16 2 2 2 2" xfId="18069"/>
    <cellStyle name="20% - Accent2 16 2 2 3" xfId="13562"/>
    <cellStyle name="20% - Accent2 16 2 3" xfId="6773"/>
    <cellStyle name="20% - Accent2 16 2 3 2" xfId="15788"/>
    <cellStyle name="20% - Accent2 16 2 4" xfId="11281"/>
    <cellStyle name="20% - Accent2 16 3" xfId="4272"/>
    <cellStyle name="20% - Accent2 16 3 2" xfId="9055"/>
    <cellStyle name="20% - Accent2 16 3 2 2" xfId="18070"/>
    <cellStyle name="20% - Accent2 16 3 3" xfId="13563"/>
    <cellStyle name="20% - Accent2 16 4" xfId="6772"/>
    <cellStyle name="20% - Accent2 16 4 2" xfId="15787"/>
    <cellStyle name="20% - Accent2 16 5" xfId="11280"/>
    <cellStyle name="20% - Accent2 16_draft transactions report_052009_rvsd" xfId="245"/>
    <cellStyle name="20% - Accent2 17" xfId="246"/>
    <cellStyle name="20% - Accent2 17 2" xfId="247"/>
    <cellStyle name="20% - Accent2 17 2 2" xfId="4273"/>
    <cellStyle name="20% - Accent2 17 2 2 2" xfId="9056"/>
    <cellStyle name="20% - Accent2 17 2 2 2 2" xfId="18071"/>
    <cellStyle name="20% - Accent2 17 2 2 3" xfId="13564"/>
    <cellStyle name="20% - Accent2 17 2 3" xfId="6775"/>
    <cellStyle name="20% - Accent2 17 2 3 2" xfId="15790"/>
    <cellStyle name="20% - Accent2 17 2 4" xfId="11283"/>
    <cellStyle name="20% - Accent2 17 3" xfId="4274"/>
    <cellStyle name="20% - Accent2 17 3 2" xfId="9057"/>
    <cellStyle name="20% - Accent2 17 3 2 2" xfId="18072"/>
    <cellStyle name="20% - Accent2 17 3 3" xfId="13565"/>
    <cellStyle name="20% - Accent2 17 4" xfId="6774"/>
    <cellStyle name="20% - Accent2 17 4 2" xfId="15789"/>
    <cellStyle name="20% - Accent2 17 5" xfId="11282"/>
    <cellStyle name="20% - Accent2 17_draft transactions report_052009_rvsd" xfId="248"/>
    <cellStyle name="20% - Accent2 18" xfId="249"/>
    <cellStyle name="20% - Accent2 18 2" xfId="250"/>
    <cellStyle name="20% - Accent2 18 2 2" xfId="4275"/>
    <cellStyle name="20% - Accent2 18 2 2 2" xfId="9058"/>
    <cellStyle name="20% - Accent2 18 2 2 2 2" xfId="18073"/>
    <cellStyle name="20% - Accent2 18 2 2 3" xfId="13566"/>
    <cellStyle name="20% - Accent2 18 2 3" xfId="6777"/>
    <cellStyle name="20% - Accent2 18 2 3 2" xfId="15792"/>
    <cellStyle name="20% - Accent2 18 2 4" xfId="11285"/>
    <cellStyle name="20% - Accent2 18 3" xfId="4276"/>
    <cellStyle name="20% - Accent2 18 3 2" xfId="9059"/>
    <cellStyle name="20% - Accent2 18 3 2 2" xfId="18074"/>
    <cellStyle name="20% - Accent2 18 3 3" xfId="13567"/>
    <cellStyle name="20% - Accent2 18 4" xfId="6776"/>
    <cellStyle name="20% - Accent2 18 4 2" xfId="15791"/>
    <cellStyle name="20% - Accent2 18 5" xfId="11284"/>
    <cellStyle name="20% - Accent2 18_draft transactions report_052009_rvsd" xfId="251"/>
    <cellStyle name="20% - Accent2 19" xfId="252"/>
    <cellStyle name="20% - Accent2 19 2" xfId="253"/>
    <cellStyle name="20% - Accent2 19 2 2" xfId="4277"/>
    <cellStyle name="20% - Accent2 19 2 2 2" xfId="9060"/>
    <cellStyle name="20% - Accent2 19 2 2 2 2" xfId="18075"/>
    <cellStyle name="20% - Accent2 19 2 2 3" xfId="13568"/>
    <cellStyle name="20% - Accent2 19 2 3" xfId="6779"/>
    <cellStyle name="20% - Accent2 19 2 3 2" xfId="15794"/>
    <cellStyle name="20% - Accent2 19 2 4" xfId="11287"/>
    <cellStyle name="20% - Accent2 19 3" xfId="4278"/>
    <cellStyle name="20% - Accent2 19 3 2" xfId="9061"/>
    <cellStyle name="20% - Accent2 19 3 2 2" xfId="18076"/>
    <cellStyle name="20% - Accent2 19 3 3" xfId="13569"/>
    <cellStyle name="20% - Accent2 19 4" xfId="6778"/>
    <cellStyle name="20% - Accent2 19 4 2" xfId="15793"/>
    <cellStyle name="20% - Accent2 19 5" xfId="11286"/>
    <cellStyle name="20% - Accent2 19_draft transactions report_052009_rvsd" xfId="254"/>
    <cellStyle name="20% - Accent2 2" xfId="255"/>
    <cellStyle name="20% - Accent2 2 2" xfId="256"/>
    <cellStyle name="20% - Accent2 2 2 2" xfId="257"/>
    <cellStyle name="20% - Accent2 2 2 2 2" xfId="4279"/>
    <cellStyle name="20% - Accent2 2 2 2 2 2" xfId="9062"/>
    <cellStyle name="20% - Accent2 2 2 2 2 2 2" xfId="18077"/>
    <cellStyle name="20% - Accent2 2 2 2 2 3" xfId="13570"/>
    <cellStyle name="20% - Accent2 2 2 2 3" xfId="6782"/>
    <cellStyle name="20% - Accent2 2 2 2 3 2" xfId="15797"/>
    <cellStyle name="20% - Accent2 2 2 2 4" xfId="11290"/>
    <cellStyle name="20% - Accent2 2 2 3" xfId="4280"/>
    <cellStyle name="20% - Accent2 2 2 3 2" xfId="9063"/>
    <cellStyle name="20% - Accent2 2 2 3 2 2" xfId="18078"/>
    <cellStyle name="20% - Accent2 2 2 3 3" xfId="13571"/>
    <cellStyle name="20% - Accent2 2 2 4" xfId="6781"/>
    <cellStyle name="20% - Accent2 2 2 4 2" xfId="15796"/>
    <cellStyle name="20% - Accent2 2 2 5" xfId="11289"/>
    <cellStyle name="20% - Accent2 2 2_draft transactions report_052009_rvsd" xfId="258"/>
    <cellStyle name="20% - Accent2 2 3" xfId="259"/>
    <cellStyle name="20% - Accent2 2 3 2" xfId="4281"/>
    <cellStyle name="20% - Accent2 2 3 2 2" xfId="9064"/>
    <cellStyle name="20% - Accent2 2 3 2 2 2" xfId="18079"/>
    <cellStyle name="20% - Accent2 2 3 2 3" xfId="13572"/>
    <cellStyle name="20% - Accent2 2 3 3" xfId="6783"/>
    <cellStyle name="20% - Accent2 2 3 3 2" xfId="15798"/>
    <cellStyle name="20% - Accent2 2 3 4" xfId="11291"/>
    <cellStyle name="20% - Accent2 2 4" xfId="4282"/>
    <cellStyle name="20% - Accent2 2 4 2" xfId="9065"/>
    <cellStyle name="20% - Accent2 2 4 2 2" xfId="18080"/>
    <cellStyle name="20% - Accent2 2 4 3" xfId="13573"/>
    <cellStyle name="20% - Accent2 2 5" xfId="6780"/>
    <cellStyle name="20% - Accent2 2 5 2" xfId="15795"/>
    <cellStyle name="20% - Accent2 2 6" xfId="11288"/>
    <cellStyle name="20% - Accent2 2_draft transactions report_052009_rvsd" xfId="260"/>
    <cellStyle name="20% - Accent2 20" xfId="261"/>
    <cellStyle name="20% - Accent2 20 2" xfId="262"/>
    <cellStyle name="20% - Accent2 20 2 2" xfId="4283"/>
    <cellStyle name="20% - Accent2 20 2 2 2" xfId="9066"/>
    <cellStyle name="20% - Accent2 20 2 2 2 2" xfId="18081"/>
    <cellStyle name="20% - Accent2 20 2 2 3" xfId="13574"/>
    <cellStyle name="20% - Accent2 20 2 3" xfId="6785"/>
    <cellStyle name="20% - Accent2 20 2 3 2" xfId="15800"/>
    <cellStyle name="20% - Accent2 20 2 4" xfId="11293"/>
    <cellStyle name="20% - Accent2 20 3" xfId="4284"/>
    <cellStyle name="20% - Accent2 20 3 2" xfId="9067"/>
    <cellStyle name="20% - Accent2 20 3 2 2" xfId="18082"/>
    <cellStyle name="20% - Accent2 20 3 3" xfId="13575"/>
    <cellStyle name="20% - Accent2 20 4" xfId="6784"/>
    <cellStyle name="20% - Accent2 20 4 2" xfId="15799"/>
    <cellStyle name="20% - Accent2 20 5" xfId="11292"/>
    <cellStyle name="20% - Accent2 20_draft transactions report_052009_rvsd" xfId="263"/>
    <cellStyle name="20% - Accent2 21" xfId="264"/>
    <cellStyle name="20% - Accent2 21 2" xfId="265"/>
    <cellStyle name="20% - Accent2 21 2 2" xfId="4285"/>
    <cellStyle name="20% - Accent2 21 2 2 2" xfId="9068"/>
    <cellStyle name="20% - Accent2 21 2 2 2 2" xfId="18083"/>
    <cellStyle name="20% - Accent2 21 2 2 3" xfId="13576"/>
    <cellStyle name="20% - Accent2 21 2 3" xfId="6787"/>
    <cellStyle name="20% - Accent2 21 2 3 2" xfId="15802"/>
    <cellStyle name="20% - Accent2 21 2 4" xfId="11295"/>
    <cellStyle name="20% - Accent2 21 3" xfId="4286"/>
    <cellStyle name="20% - Accent2 21 3 2" xfId="9069"/>
    <cellStyle name="20% - Accent2 21 3 2 2" xfId="18084"/>
    <cellStyle name="20% - Accent2 21 3 3" xfId="13577"/>
    <cellStyle name="20% - Accent2 21 4" xfId="6786"/>
    <cellStyle name="20% - Accent2 21 4 2" xfId="15801"/>
    <cellStyle name="20% - Accent2 21 5" xfId="11294"/>
    <cellStyle name="20% - Accent2 21_draft transactions report_052009_rvsd" xfId="266"/>
    <cellStyle name="20% - Accent2 22" xfId="267"/>
    <cellStyle name="20% - Accent2 22 2" xfId="268"/>
    <cellStyle name="20% - Accent2 22 2 2" xfId="4287"/>
    <cellStyle name="20% - Accent2 22 2 2 2" xfId="9070"/>
    <cellStyle name="20% - Accent2 22 2 2 2 2" xfId="18085"/>
    <cellStyle name="20% - Accent2 22 2 2 3" xfId="13578"/>
    <cellStyle name="20% - Accent2 22 2 3" xfId="6789"/>
    <cellStyle name="20% - Accent2 22 2 3 2" xfId="15804"/>
    <cellStyle name="20% - Accent2 22 2 4" xfId="11297"/>
    <cellStyle name="20% - Accent2 22 3" xfId="4288"/>
    <cellStyle name="20% - Accent2 22 3 2" xfId="9071"/>
    <cellStyle name="20% - Accent2 22 3 2 2" xfId="18086"/>
    <cellStyle name="20% - Accent2 22 3 3" xfId="13579"/>
    <cellStyle name="20% - Accent2 22 4" xfId="6788"/>
    <cellStyle name="20% - Accent2 22 4 2" xfId="15803"/>
    <cellStyle name="20% - Accent2 22 5" xfId="11296"/>
    <cellStyle name="20% - Accent2 22_draft transactions report_052009_rvsd" xfId="269"/>
    <cellStyle name="20% - Accent2 23" xfId="270"/>
    <cellStyle name="20% - Accent2 23 2" xfId="271"/>
    <cellStyle name="20% - Accent2 23 2 2" xfId="4289"/>
    <cellStyle name="20% - Accent2 23 2 2 2" xfId="9072"/>
    <cellStyle name="20% - Accent2 23 2 2 2 2" xfId="18087"/>
    <cellStyle name="20% - Accent2 23 2 2 3" xfId="13580"/>
    <cellStyle name="20% - Accent2 23 2 3" xfId="6791"/>
    <cellStyle name="20% - Accent2 23 2 3 2" xfId="15806"/>
    <cellStyle name="20% - Accent2 23 2 4" xfId="11299"/>
    <cellStyle name="20% - Accent2 23 3" xfId="4290"/>
    <cellStyle name="20% - Accent2 23 3 2" xfId="9073"/>
    <cellStyle name="20% - Accent2 23 3 2 2" xfId="18088"/>
    <cellStyle name="20% - Accent2 23 3 3" xfId="13581"/>
    <cellStyle name="20% - Accent2 23 4" xfId="6790"/>
    <cellStyle name="20% - Accent2 23 4 2" xfId="15805"/>
    <cellStyle name="20% - Accent2 23 5" xfId="11298"/>
    <cellStyle name="20% - Accent2 23_draft transactions report_052009_rvsd" xfId="272"/>
    <cellStyle name="20% - Accent2 24" xfId="273"/>
    <cellStyle name="20% - Accent2 24 2" xfId="274"/>
    <cellStyle name="20% - Accent2 24 2 2" xfId="4291"/>
    <cellStyle name="20% - Accent2 24 2 2 2" xfId="9074"/>
    <cellStyle name="20% - Accent2 24 2 2 2 2" xfId="18089"/>
    <cellStyle name="20% - Accent2 24 2 2 3" xfId="13582"/>
    <cellStyle name="20% - Accent2 24 2 3" xfId="6793"/>
    <cellStyle name="20% - Accent2 24 2 3 2" xfId="15808"/>
    <cellStyle name="20% - Accent2 24 2 4" xfId="11301"/>
    <cellStyle name="20% - Accent2 24 3" xfId="4292"/>
    <cellStyle name="20% - Accent2 24 3 2" xfId="9075"/>
    <cellStyle name="20% - Accent2 24 3 2 2" xfId="18090"/>
    <cellStyle name="20% - Accent2 24 3 3" xfId="13583"/>
    <cellStyle name="20% - Accent2 24 4" xfId="6792"/>
    <cellStyle name="20% - Accent2 24 4 2" xfId="15807"/>
    <cellStyle name="20% - Accent2 24 5" xfId="11300"/>
    <cellStyle name="20% - Accent2 24_draft transactions report_052009_rvsd" xfId="275"/>
    <cellStyle name="20% - Accent2 25" xfId="276"/>
    <cellStyle name="20% - Accent2 25 2" xfId="277"/>
    <cellStyle name="20% - Accent2 25 2 2" xfId="4293"/>
    <cellStyle name="20% - Accent2 25 2 2 2" xfId="9076"/>
    <cellStyle name="20% - Accent2 25 2 2 2 2" xfId="18091"/>
    <cellStyle name="20% - Accent2 25 2 2 3" xfId="13584"/>
    <cellStyle name="20% - Accent2 25 2 3" xfId="6795"/>
    <cellStyle name="20% - Accent2 25 2 3 2" xfId="15810"/>
    <cellStyle name="20% - Accent2 25 2 4" xfId="11303"/>
    <cellStyle name="20% - Accent2 25 3" xfId="4294"/>
    <cellStyle name="20% - Accent2 25 3 2" xfId="9077"/>
    <cellStyle name="20% - Accent2 25 3 2 2" xfId="18092"/>
    <cellStyle name="20% - Accent2 25 3 3" xfId="13585"/>
    <cellStyle name="20% - Accent2 25 4" xfId="6794"/>
    <cellStyle name="20% - Accent2 25 4 2" xfId="15809"/>
    <cellStyle name="20% - Accent2 25 5" xfId="11302"/>
    <cellStyle name="20% - Accent2 25_draft transactions report_052009_rvsd" xfId="278"/>
    <cellStyle name="20% - Accent2 26" xfId="279"/>
    <cellStyle name="20% - Accent2 26 2" xfId="280"/>
    <cellStyle name="20% - Accent2 26 2 2" xfId="4295"/>
    <cellStyle name="20% - Accent2 26 2 2 2" xfId="9078"/>
    <cellStyle name="20% - Accent2 26 2 2 2 2" xfId="18093"/>
    <cellStyle name="20% - Accent2 26 2 2 3" xfId="13586"/>
    <cellStyle name="20% - Accent2 26 2 3" xfId="6797"/>
    <cellStyle name="20% - Accent2 26 2 3 2" xfId="15812"/>
    <cellStyle name="20% - Accent2 26 2 4" xfId="11305"/>
    <cellStyle name="20% - Accent2 26 3" xfId="4296"/>
    <cellStyle name="20% - Accent2 26 3 2" xfId="9079"/>
    <cellStyle name="20% - Accent2 26 3 2 2" xfId="18094"/>
    <cellStyle name="20% - Accent2 26 3 3" xfId="13587"/>
    <cellStyle name="20% - Accent2 26 4" xfId="6796"/>
    <cellStyle name="20% - Accent2 26 4 2" xfId="15811"/>
    <cellStyle name="20% - Accent2 26 5" xfId="11304"/>
    <cellStyle name="20% - Accent2 26_draft transactions report_052009_rvsd" xfId="281"/>
    <cellStyle name="20% - Accent2 27" xfId="282"/>
    <cellStyle name="20% - Accent2 27 2" xfId="283"/>
    <cellStyle name="20% - Accent2 27 2 2" xfId="4297"/>
    <cellStyle name="20% - Accent2 27 2 2 2" xfId="9080"/>
    <cellStyle name="20% - Accent2 27 2 2 2 2" xfId="18095"/>
    <cellStyle name="20% - Accent2 27 2 2 3" xfId="13588"/>
    <cellStyle name="20% - Accent2 27 2 3" xfId="6799"/>
    <cellStyle name="20% - Accent2 27 2 3 2" xfId="15814"/>
    <cellStyle name="20% - Accent2 27 2 4" xfId="11307"/>
    <cellStyle name="20% - Accent2 27 3" xfId="4298"/>
    <cellStyle name="20% - Accent2 27 3 2" xfId="9081"/>
    <cellStyle name="20% - Accent2 27 3 2 2" xfId="18096"/>
    <cellStyle name="20% - Accent2 27 3 3" xfId="13589"/>
    <cellStyle name="20% - Accent2 27 4" xfId="6798"/>
    <cellStyle name="20% - Accent2 27 4 2" xfId="15813"/>
    <cellStyle name="20% - Accent2 27 5" xfId="11306"/>
    <cellStyle name="20% - Accent2 27_draft transactions report_052009_rvsd" xfId="284"/>
    <cellStyle name="20% - Accent2 28" xfId="285"/>
    <cellStyle name="20% - Accent2 28 2" xfId="286"/>
    <cellStyle name="20% - Accent2 28 2 2" xfId="4299"/>
    <cellStyle name="20% - Accent2 28 2 2 2" xfId="9082"/>
    <cellStyle name="20% - Accent2 28 2 2 2 2" xfId="18097"/>
    <cellStyle name="20% - Accent2 28 2 2 3" xfId="13590"/>
    <cellStyle name="20% - Accent2 28 2 3" xfId="6801"/>
    <cellStyle name="20% - Accent2 28 2 3 2" xfId="15816"/>
    <cellStyle name="20% - Accent2 28 2 4" xfId="11309"/>
    <cellStyle name="20% - Accent2 28 3" xfId="4300"/>
    <cellStyle name="20% - Accent2 28 3 2" xfId="9083"/>
    <cellStyle name="20% - Accent2 28 3 2 2" xfId="18098"/>
    <cellStyle name="20% - Accent2 28 3 3" xfId="13591"/>
    <cellStyle name="20% - Accent2 28 4" xfId="6800"/>
    <cellStyle name="20% - Accent2 28 4 2" xfId="15815"/>
    <cellStyle name="20% - Accent2 28 5" xfId="11308"/>
    <cellStyle name="20% - Accent2 28_draft transactions report_052009_rvsd" xfId="287"/>
    <cellStyle name="20% - Accent2 29" xfId="288"/>
    <cellStyle name="20% - Accent2 29 2" xfId="289"/>
    <cellStyle name="20% - Accent2 29 2 2" xfId="4301"/>
    <cellStyle name="20% - Accent2 29 2 2 2" xfId="9084"/>
    <cellStyle name="20% - Accent2 29 2 2 2 2" xfId="18099"/>
    <cellStyle name="20% - Accent2 29 2 2 3" xfId="13592"/>
    <cellStyle name="20% - Accent2 29 2 3" xfId="6803"/>
    <cellStyle name="20% - Accent2 29 2 3 2" xfId="15818"/>
    <cellStyle name="20% - Accent2 29 2 4" xfId="11311"/>
    <cellStyle name="20% - Accent2 29 3" xfId="4302"/>
    <cellStyle name="20% - Accent2 29 3 2" xfId="9085"/>
    <cellStyle name="20% - Accent2 29 3 2 2" xfId="18100"/>
    <cellStyle name="20% - Accent2 29 3 3" xfId="13593"/>
    <cellStyle name="20% - Accent2 29 4" xfId="6802"/>
    <cellStyle name="20% - Accent2 29 4 2" xfId="15817"/>
    <cellStyle name="20% - Accent2 29 5" xfId="11310"/>
    <cellStyle name="20% - Accent2 29_draft transactions report_052009_rvsd" xfId="290"/>
    <cellStyle name="20% - Accent2 3" xfId="291"/>
    <cellStyle name="20% - Accent2 3 2" xfId="292"/>
    <cellStyle name="20% - Accent2 3 2 2" xfId="293"/>
    <cellStyle name="20% - Accent2 3 2 2 2" xfId="4303"/>
    <cellStyle name="20% - Accent2 3 2 2 2 2" xfId="9086"/>
    <cellStyle name="20% - Accent2 3 2 2 2 2 2" xfId="18101"/>
    <cellStyle name="20% - Accent2 3 2 2 2 3" xfId="13594"/>
    <cellStyle name="20% - Accent2 3 2 2 3" xfId="6806"/>
    <cellStyle name="20% - Accent2 3 2 2 3 2" xfId="15821"/>
    <cellStyle name="20% - Accent2 3 2 2 4" xfId="11314"/>
    <cellStyle name="20% - Accent2 3 2 3" xfId="4304"/>
    <cellStyle name="20% - Accent2 3 2 3 2" xfId="9087"/>
    <cellStyle name="20% - Accent2 3 2 3 2 2" xfId="18102"/>
    <cellStyle name="20% - Accent2 3 2 3 3" xfId="13595"/>
    <cellStyle name="20% - Accent2 3 2 4" xfId="6805"/>
    <cellStyle name="20% - Accent2 3 2 4 2" xfId="15820"/>
    <cellStyle name="20% - Accent2 3 2 5" xfId="11313"/>
    <cellStyle name="20% - Accent2 3 2_draft transactions report_052009_rvsd" xfId="294"/>
    <cellStyle name="20% - Accent2 3 3" xfId="295"/>
    <cellStyle name="20% - Accent2 3 3 2" xfId="4305"/>
    <cellStyle name="20% - Accent2 3 3 2 2" xfId="9088"/>
    <cellStyle name="20% - Accent2 3 3 2 2 2" xfId="18103"/>
    <cellStyle name="20% - Accent2 3 3 2 3" xfId="13596"/>
    <cellStyle name="20% - Accent2 3 3 3" xfId="6807"/>
    <cellStyle name="20% - Accent2 3 3 3 2" xfId="15822"/>
    <cellStyle name="20% - Accent2 3 3 4" xfId="11315"/>
    <cellStyle name="20% - Accent2 3 4" xfId="4306"/>
    <cellStyle name="20% - Accent2 3 4 2" xfId="9089"/>
    <cellStyle name="20% - Accent2 3 4 2 2" xfId="18104"/>
    <cellStyle name="20% - Accent2 3 4 3" xfId="13597"/>
    <cellStyle name="20% - Accent2 3 5" xfId="6804"/>
    <cellStyle name="20% - Accent2 3 5 2" xfId="15819"/>
    <cellStyle name="20% - Accent2 3 6" xfId="11312"/>
    <cellStyle name="20% - Accent2 3_draft transactions report_052009_rvsd" xfId="296"/>
    <cellStyle name="20% - Accent2 30" xfId="297"/>
    <cellStyle name="20% - Accent2 30 2" xfId="298"/>
    <cellStyle name="20% - Accent2 30 2 2" xfId="4307"/>
    <cellStyle name="20% - Accent2 30 2 2 2" xfId="9090"/>
    <cellStyle name="20% - Accent2 30 2 2 2 2" xfId="18105"/>
    <cellStyle name="20% - Accent2 30 2 2 3" xfId="13598"/>
    <cellStyle name="20% - Accent2 30 2 3" xfId="6809"/>
    <cellStyle name="20% - Accent2 30 2 3 2" xfId="15824"/>
    <cellStyle name="20% - Accent2 30 2 4" xfId="11317"/>
    <cellStyle name="20% - Accent2 30 3" xfId="4308"/>
    <cellStyle name="20% - Accent2 30 3 2" xfId="9091"/>
    <cellStyle name="20% - Accent2 30 3 2 2" xfId="18106"/>
    <cellStyle name="20% - Accent2 30 3 3" xfId="13599"/>
    <cellStyle name="20% - Accent2 30 4" xfId="6808"/>
    <cellStyle name="20% - Accent2 30 4 2" xfId="15823"/>
    <cellStyle name="20% - Accent2 30 5" xfId="11316"/>
    <cellStyle name="20% - Accent2 30_draft transactions report_052009_rvsd" xfId="299"/>
    <cellStyle name="20% - Accent2 31" xfId="300"/>
    <cellStyle name="20% - Accent2 31 2" xfId="301"/>
    <cellStyle name="20% - Accent2 31 2 2" xfId="4309"/>
    <cellStyle name="20% - Accent2 31 2 2 2" xfId="9092"/>
    <cellStyle name="20% - Accent2 31 2 2 2 2" xfId="18107"/>
    <cellStyle name="20% - Accent2 31 2 2 3" xfId="13600"/>
    <cellStyle name="20% - Accent2 31 2 3" xfId="6811"/>
    <cellStyle name="20% - Accent2 31 2 3 2" xfId="15826"/>
    <cellStyle name="20% - Accent2 31 2 4" xfId="11319"/>
    <cellStyle name="20% - Accent2 31 3" xfId="4310"/>
    <cellStyle name="20% - Accent2 31 3 2" xfId="9093"/>
    <cellStyle name="20% - Accent2 31 3 2 2" xfId="18108"/>
    <cellStyle name="20% - Accent2 31 3 3" xfId="13601"/>
    <cellStyle name="20% - Accent2 31 4" xfId="6810"/>
    <cellStyle name="20% - Accent2 31 4 2" xfId="15825"/>
    <cellStyle name="20% - Accent2 31 5" xfId="11318"/>
    <cellStyle name="20% - Accent2 31_draft transactions report_052009_rvsd" xfId="302"/>
    <cellStyle name="20% - Accent2 32" xfId="303"/>
    <cellStyle name="20% - Accent2 32 2" xfId="304"/>
    <cellStyle name="20% - Accent2 32 2 2" xfId="4311"/>
    <cellStyle name="20% - Accent2 32 2 2 2" xfId="9094"/>
    <cellStyle name="20% - Accent2 32 2 2 2 2" xfId="18109"/>
    <cellStyle name="20% - Accent2 32 2 2 3" xfId="13602"/>
    <cellStyle name="20% - Accent2 32 2 3" xfId="6813"/>
    <cellStyle name="20% - Accent2 32 2 3 2" xfId="15828"/>
    <cellStyle name="20% - Accent2 32 2 4" xfId="11321"/>
    <cellStyle name="20% - Accent2 32 3" xfId="4312"/>
    <cellStyle name="20% - Accent2 32 3 2" xfId="9095"/>
    <cellStyle name="20% - Accent2 32 3 2 2" xfId="18110"/>
    <cellStyle name="20% - Accent2 32 3 3" xfId="13603"/>
    <cellStyle name="20% - Accent2 32 4" xfId="6812"/>
    <cellStyle name="20% - Accent2 32 4 2" xfId="15827"/>
    <cellStyle name="20% - Accent2 32 5" xfId="11320"/>
    <cellStyle name="20% - Accent2 32_draft transactions report_052009_rvsd" xfId="305"/>
    <cellStyle name="20% - Accent2 33" xfId="306"/>
    <cellStyle name="20% - Accent2 33 2" xfId="4313"/>
    <cellStyle name="20% - Accent2 33 2 2" xfId="9096"/>
    <cellStyle name="20% - Accent2 33 2 2 2" xfId="18111"/>
    <cellStyle name="20% - Accent2 33 2 3" xfId="13604"/>
    <cellStyle name="20% - Accent2 33 3" xfId="6814"/>
    <cellStyle name="20% - Accent2 33 3 2" xfId="15829"/>
    <cellStyle name="20% - Accent2 33 4" xfId="11322"/>
    <cellStyle name="20% - Accent2 34" xfId="307"/>
    <cellStyle name="20% - Accent2 34 2" xfId="4314"/>
    <cellStyle name="20% - Accent2 34 2 2" xfId="9097"/>
    <cellStyle name="20% - Accent2 34 2 2 2" xfId="18112"/>
    <cellStyle name="20% - Accent2 34 2 3" xfId="13605"/>
    <cellStyle name="20% - Accent2 34 3" xfId="6815"/>
    <cellStyle name="20% - Accent2 34 3 2" xfId="15830"/>
    <cellStyle name="20% - Accent2 34 4" xfId="11323"/>
    <cellStyle name="20% - Accent2 35" xfId="308"/>
    <cellStyle name="20% - Accent2 35 2" xfId="4315"/>
    <cellStyle name="20% - Accent2 35 2 2" xfId="9098"/>
    <cellStyle name="20% - Accent2 35 2 2 2" xfId="18113"/>
    <cellStyle name="20% - Accent2 35 2 3" xfId="13606"/>
    <cellStyle name="20% - Accent2 35 3" xfId="6816"/>
    <cellStyle name="20% - Accent2 35 3 2" xfId="15831"/>
    <cellStyle name="20% - Accent2 35 4" xfId="11324"/>
    <cellStyle name="20% - Accent2 36" xfId="309"/>
    <cellStyle name="20% - Accent2 36 2" xfId="4316"/>
    <cellStyle name="20% - Accent2 36 2 2" xfId="9099"/>
    <cellStyle name="20% - Accent2 36 2 2 2" xfId="18114"/>
    <cellStyle name="20% - Accent2 36 2 3" xfId="13607"/>
    <cellStyle name="20% - Accent2 36 3" xfId="6817"/>
    <cellStyle name="20% - Accent2 36 3 2" xfId="15832"/>
    <cellStyle name="20% - Accent2 36 4" xfId="11325"/>
    <cellStyle name="20% - Accent2 37" xfId="310"/>
    <cellStyle name="20% - Accent2 37 2" xfId="4317"/>
    <cellStyle name="20% - Accent2 37 2 2" xfId="9100"/>
    <cellStyle name="20% - Accent2 37 2 2 2" xfId="18115"/>
    <cellStyle name="20% - Accent2 37 2 3" xfId="13608"/>
    <cellStyle name="20% - Accent2 37 3" xfId="6818"/>
    <cellStyle name="20% - Accent2 37 3 2" xfId="15833"/>
    <cellStyle name="20% - Accent2 37 4" xfId="11326"/>
    <cellStyle name="20% - Accent2 38" xfId="311"/>
    <cellStyle name="20% - Accent2 38 2" xfId="4318"/>
    <cellStyle name="20% - Accent2 38 2 2" xfId="9101"/>
    <cellStyle name="20% - Accent2 38 2 2 2" xfId="18116"/>
    <cellStyle name="20% - Accent2 38 2 3" xfId="13609"/>
    <cellStyle name="20% - Accent2 38 3" xfId="6819"/>
    <cellStyle name="20% - Accent2 38 3 2" xfId="15834"/>
    <cellStyle name="20% - Accent2 38 4" xfId="11327"/>
    <cellStyle name="20% - Accent2 39" xfId="312"/>
    <cellStyle name="20% - Accent2 39 2" xfId="4319"/>
    <cellStyle name="20% - Accent2 39 2 2" xfId="9102"/>
    <cellStyle name="20% - Accent2 39 2 2 2" xfId="18117"/>
    <cellStyle name="20% - Accent2 39 2 3" xfId="13610"/>
    <cellStyle name="20% - Accent2 39 3" xfId="6820"/>
    <cellStyle name="20% - Accent2 39 3 2" xfId="15835"/>
    <cellStyle name="20% - Accent2 39 4" xfId="11328"/>
    <cellStyle name="20% - Accent2 4" xfId="313"/>
    <cellStyle name="20% - Accent2 4 2" xfId="314"/>
    <cellStyle name="20% - Accent2 4 2 2" xfId="315"/>
    <cellStyle name="20% - Accent2 4 2 2 2" xfId="4320"/>
    <cellStyle name="20% - Accent2 4 2 2 2 2" xfId="9103"/>
    <cellStyle name="20% - Accent2 4 2 2 2 2 2" xfId="18118"/>
    <cellStyle name="20% - Accent2 4 2 2 2 3" xfId="13611"/>
    <cellStyle name="20% - Accent2 4 2 2 3" xfId="6823"/>
    <cellStyle name="20% - Accent2 4 2 2 3 2" xfId="15838"/>
    <cellStyle name="20% - Accent2 4 2 2 4" xfId="11331"/>
    <cellStyle name="20% - Accent2 4 2 3" xfId="4321"/>
    <cellStyle name="20% - Accent2 4 2 3 2" xfId="9104"/>
    <cellStyle name="20% - Accent2 4 2 3 2 2" xfId="18119"/>
    <cellStyle name="20% - Accent2 4 2 3 3" xfId="13612"/>
    <cellStyle name="20% - Accent2 4 2 4" xfId="6822"/>
    <cellStyle name="20% - Accent2 4 2 4 2" xfId="15837"/>
    <cellStyle name="20% - Accent2 4 2 5" xfId="11330"/>
    <cellStyle name="20% - Accent2 4 2_draft transactions report_052009_rvsd" xfId="316"/>
    <cellStyle name="20% - Accent2 4 3" xfId="317"/>
    <cellStyle name="20% - Accent2 4 3 2" xfId="4322"/>
    <cellStyle name="20% - Accent2 4 3 2 2" xfId="9105"/>
    <cellStyle name="20% - Accent2 4 3 2 2 2" xfId="18120"/>
    <cellStyle name="20% - Accent2 4 3 2 3" xfId="13613"/>
    <cellStyle name="20% - Accent2 4 3 3" xfId="6824"/>
    <cellStyle name="20% - Accent2 4 3 3 2" xfId="15839"/>
    <cellStyle name="20% - Accent2 4 3 4" xfId="11332"/>
    <cellStyle name="20% - Accent2 4 4" xfId="4323"/>
    <cellStyle name="20% - Accent2 4 4 2" xfId="9106"/>
    <cellStyle name="20% - Accent2 4 4 2 2" xfId="18121"/>
    <cellStyle name="20% - Accent2 4 4 3" xfId="13614"/>
    <cellStyle name="20% - Accent2 4 5" xfId="6821"/>
    <cellStyle name="20% - Accent2 4 5 2" xfId="15836"/>
    <cellStyle name="20% - Accent2 4 6" xfId="11329"/>
    <cellStyle name="20% - Accent2 4_draft transactions report_052009_rvsd" xfId="318"/>
    <cellStyle name="20% - Accent2 40" xfId="319"/>
    <cellStyle name="20% - Accent2 40 2" xfId="4324"/>
    <cellStyle name="20% - Accent2 40 2 2" xfId="9107"/>
    <cellStyle name="20% - Accent2 40 2 2 2" xfId="18122"/>
    <cellStyle name="20% - Accent2 40 2 3" xfId="13615"/>
    <cellStyle name="20% - Accent2 40 3" xfId="6825"/>
    <cellStyle name="20% - Accent2 40 3 2" xfId="15840"/>
    <cellStyle name="20% - Accent2 40 4" xfId="11333"/>
    <cellStyle name="20% - Accent2 41" xfId="320"/>
    <cellStyle name="20% - Accent2 41 2" xfId="4325"/>
    <cellStyle name="20% - Accent2 41 2 2" xfId="9108"/>
    <cellStyle name="20% - Accent2 41 2 2 2" xfId="18123"/>
    <cellStyle name="20% - Accent2 41 2 3" xfId="13616"/>
    <cellStyle name="20% - Accent2 41 3" xfId="6826"/>
    <cellStyle name="20% - Accent2 41 3 2" xfId="15841"/>
    <cellStyle name="20% - Accent2 41 4" xfId="11334"/>
    <cellStyle name="20% - Accent2 42" xfId="321"/>
    <cellStyle name="20% - Accent2 42 2" xfId="4326"/>
    <cellStyle name="20% - Accent2 42 2 2" xfId="9109"/>
    <cellStyle name="20% - Accent2 42 2 2 2" xfId="18124"/>
    <cellStyle name="20% - Accent2 42 2 3" xfId="13617"/>
    <cellStyle name="20% - Accent2 42 3" xfId="6827"/>
    <cellStyle name="20% - Accent2 42 3 2" xfId="15842"/>
    <cellStyle name="20% - Accent2 42 4" xfId="11335"/>
    <cellStyle name="20% - Accent2 43" xfId="322"/>
    <cellStyle name="20% - Accent2 43 2" xfId="4327"/>
    <cellStyle name="20% - Accent2 43 2 2" xfId="9110"/>
    <cellStyle name="20% - Accent2 43 2 2 2" xfId="18125"/>
    <cellStyle name="20% - Accent2 43 2 3" xfId="13618"/>
    <cellStyle name="20% - Accent2 43 3" xfId="6828"/>
    <cellStyle name="20% - Accent2 43 3 2" xfId="15843"/>
    <cellStyle name="20% - Accent2 43 4" xfId="11336"/>
    <cellStyle name="20% - Accent2 44" xfId="323"/>
    <cellStyle name="20% - Accent2 44 2" xfId="4328"/>
    <cellStyle name="20% - Accent2 44 2 2" xfId="9111"/>
    <cellStyle name="20% - Accent2 44 2 2 2" xfId="18126"/>
    <cellStyle name="20% - Accent2 44 2 3" xfId="13619"/>
    <cellStyle name="20% - Accent2 44 3" xfId="6829"/>
    <cellStyle name="20% - Accent2 44 3 2" xfId="15844"/>
    <cellStyle name="20% - Accent2 44 4" xfId="11337"/>
    <cellStyle name="20% - Accent2 45" xfId="324"/>
    <cellStyle name="20% - Accent2 45 2" xfId="4329"/>
    <cellStyle name="20% - Accent2 45 2 2" xfId="9112"/>
    <cellStyle name="20% - Accent2 45 2 2 2" xfId="18127"/>
    <cellStyle name="20% - Accent2 45 2 3" xfId="13620"/>
    <cellStyle name="20% - Accent2 45 3" xfId="6830"/>
    <cellStyle name="20% - Accent2 45 3 2" xfId="15845"/>
    <cellStyle name="20% - Accent2 45 4" xfId="11338"/>
    <cellStyle name="20% - Accent2 46" xfId="325"/>
    <cellStyle name="20% - Accent2 46 2" xfId="4330"/>
    <cellStyle name="20% - Accent2 46 2 2" xfId="9113"/>
    <cellStyle name="20% - Accent2 46 2 2 2" xfId="18128"/>
    <cellStyle name="20% - Accent2 46 2 3" xfId="13621"/>
    <cellStyle name="20% - Accent2 46 3" xfId="6831"/>
    <cellStyle name="20% - Accent2 46 3 2" xfId="15846"/>
    <cellStyle name="20% - Accent2 46 4" xfId="11339"/>
    <cellStyle name="20% - Accent2 47" xfId="326"/>
    <cellStyle name="20% - Accent2 47 2" xfId="4331"/>
    <cellStyle name="20% - Accent2 47 2 2" xfId="9114"/>
    <cellStyle name="20% - Accent2 47 2 2 2" xfId="18129"/>
    <cellStyle name="20% - Accent2 47 2 3" xfId="13622"/>
    <cellStyle name="20% - Accent2 47 3" xfId="6832"/>
    <cellStyle name="20% - Accent2 47 3 2" xfId="15847"/>
    <cellStyle name="20% - Accent2 47 4" xfId="11340"/>
    <cellStyle name="20% - Accent2 48" xfId="327"/>
    <cellStyle name="20% - Accent2 48 2" xfId="4332"/>
    <cellStyle name="20% - Accent2 48 2 2" xfId="9115"/>
    <cellStyle name="20% - Accent2 48 2 2 2" xfId="18130"/>
    <cellStyle name="20% - Accent2 48 2 3" xfId="13623"/>
    <cellStyle name="20% - Accent2 48 3" xfId="6833"/>
    <cellStyle name="20% - Accent2 48 3 2" xfId="15848"/>
    <cellStyle name="20% - Accent2 48 4" xfId="11341"/>
    <cellStyle name="20% - Accent2 49" xfId="328"/>
    <cellStyle name="20% - Accent2 49 2" xfId="4333"/>
    <cellStyle name="20% - Accent2 49 2 2" xfId="9116"/>
    <cellStyle name="20% - Accent2 49 2 2 2" xfId="18131"/>
    <cellStyle name="20% - Accent2 49 2 3" xfId="13624"/>
    <cellStyle name="20% - Accent2 49 3" xfId="6834"/>
    <cellStyle name="20% - Accent2 49 3 2" xfId="15849"/>
    <cellStyle name="20% - Accent2 49 4" xfId="11342"/>
    <cellStyle name="20% - Accent2 5" xfId="329"/>
    <cellStyle name="20% - Accent2 5 2" xfId="330"/>
    <cellStyle name="20% - Accent2 5 2 2" xfId="331"/>
    <cellStyle name="20% - Accent2 5 2 2 2" xfId="4334"/>
    <cellStyle name="20% - Accent2 5 2 2 2 2" xfId="9117"/>
    <cellStyle name="20% - Accent2 5 2 2 2 2 2" xfId="18132"/>
    <cellStyle name="20% - Accent2 5 2 2 2 3" xfId="13625"/>
    <cellStyle name="20% - Accent2 5 2 2 3" xfId="6837"/>
    <cellStyle name="20% - Accent2 5 2 2 3 2" xfId="15852"/>
    <cellStyle name="20% - Accent2 5 2 2 4" xfId="11345"/>
    <cellStyle name="20% - Accent2 5 2 3" xfId="4335"/>
    <cellStyle name="20% - Accent2 5 2 3 2" xfId="9118"/>
    <cellStyle name="20% - Accent2 5 2 3 2 2" xfId="18133"/>
    <cellStyle name="20% - Accent2 5 2 3 3" xfId="13626"/>
    <cellStyle name="20% - Accent2 5 2 4" xfId="6836"/>
    <cellStyle name="20% - Accent2 5 2 4 2" xfId="15851"/>
    <cellStyle name="20% - Accent2 5 2 5" xfId="11344"/>
    <cellStyle name="20% - Accent2 5 2_draft transactions report_052009_rvsd" xfId="332"/>
    <cellStyle name="20% - Accent2 5 3" xfId="333"/>
    <cellStyle name="20% - Accent2 5 3 2" xfId="4336"/>
    <cellStyle name="20% - Accent2 5 3 2 2" xfId="9119"/>
    <cellStyle name="20% - Accent2 5 3 2 2 2" xfId="18134"/>
    <cellStyle name="20% - Accent2 5 3 2 3" xfId="13627"/>
    <cellStyle name="20% - Accent2 5 3 3" xfId="6838"/>
    <cellStyle name="20% - Accent2 5 3 3 2" xfId="15853"/>
    <cellStyle name="20% - Accent2 5 3 4" xfId="11346"/>
    <cellStyle name="20% - Accent2 5 4" xfId="4337"/>
    <cellStyle name="20% - Accent2 5 4 2" xfId="9120"/>
    <cellStyle name="20% - Accent2 5 4 2 2" xfId="18135"/>
    <cellStyle name="20% - Accent2 5 4 3" xfId="13628"/>
    <cellStyle name="20% - Accent2 5 5" xfId="6835"/>
    <cellStyle name="20% - Accent2 5 5 2" xfId="15850"/>
    <cellStyle name="20% - Accent2 5 6" xfId="11343"/>
    <cellStyle name="20% - Accent2 5_draft transactions report_052009_rvsd" xfId="334"/>
    <cellStyle name="20% - Accent2 50" xfId="335"/>
    <cellStyle name="20% - Accent2 50 2" xfId="4338"/>
    <cellStyle name="20% - Accent2 50 2 2" xfId="9121"/>
    <cellStyle name="20% - Accent2 50 2 2 2" xfId="18136"/>
    <cellStyle name="20% - Accent2 50 2 3" xfId="13629"/>
    <cellStyle name="20% - Accent2 50 3" xfId="6839"/>
    <cellStyle name="20% - Accent2 50 3 2" xfId="15854"/>
    <cellStyle name="20% - Accent2 50 4" xfId="11347"/>
    <cellStyle name="20% - Accent2 51" xfId="336"/>
    <cellStyle name="20% - Accent2 51 2" xfId="4339"/>
    <cellStyle name="20% - Accent2 51 2 2" xfId="9122"/>
    <cellStyle name="20% - Accent2 51 2 2 2" xfId="18137"/>
    <cellStyle name="20% - Accent2 51 2 3" xfId="13630"/>
    <cellStyle name="20% - Accent2 51 3" xfId="6840"/>
    <cellStyle name="20% - Accent2 51 3 2" xfId="15855"/>
    <cellStyle name="20% - Accent2 51 4" xfId="11348"/>
    <cellStyle name="20% - Accent2 52" xfId="337"/>
    <cellStyle name="20% - Accent2 52 2" xfId="4340"/>
    <cellStyle name="20% - Accent2 52 2 2" xfId="9123"/>
    <cellStyle name="20% - Accent2 52 2 2 2" xfId="18138"/>
    <cellStyle name="20% - Accent2 52 2 3" xfId="13631"/>
    <cellStyle name="20% - Accent2 52 3" xfId="6841"/>
    <cellStyle name="20% - Accent2 52 3 2" xfId="15856"/>
    <cellStyle name="20% - Accent2 52 4" xfId="11349"/>
    <cellStyle name="20% - Accent2 53" xfId="338"/>
    <cellStyle name="20% - Accent2 53 2" xfId="4341"/>
    <cellStyle name="20% - Accent2 53 2 2" xfId="9124"/>
    <cellStyle name="20% - Accent2 53 2 2 2" xfId="18139"/>
    <cellStyle name="20% - Accent2 53 2 3" xfId="13632"/>
    <cellStyle name="20% - Accent2 53 3" xfId="6842"/>
    <cellStyle name="20% - Accent2 53 3 2" xfId="15857"/>
    <cellStyle name="20% - Accent2 53 4" xfId="11350"/>
    <cellStyle name="20% - Accent2 54" xfId="339"/>
    <cellStyle name="20% - Accent2 54 2" xfId="4342"/>
    <cellStyle name="20% - Accent2 54 2 2" xfId="9125"/>
    <cellStyle name="20% - Accent2 54 2 2 2" xfId="18140"/>
    <cellStyle name="20% - Accent2 54 2 3" xfId="13633"/>
    <cellStyle name="20% - Accent2 54 3" xfId="6843"/>
    <cellStyle name="20% - Accent2 54 3 2" xfId="15858"/>
    <cellStyle name="20% - Accent2 54 4" xfId="11351"/>
    <cellStyle name="20% - Accent2 55" xfId="340"/>
    <cellStyle name="20% - Accent2 55 2" xfId="4343"/>
    <cellStyle name="20% - Accent2 55 2 2" xfId="9126"/>
    <cellStyle name="20% - Accent2 55 2 2 2" xfId="18141"/>
    <cellStyle name="20% - Accent2 55 2 3" xfId="13634"/>
    <cellStyle name="20% - Accent2 55 3" xfId="6844"/>
    <cellStyle name="20% - Accent2 55 3 2" xfId="15859"/>
    <cellStyle name="20% - Accent2 55 4" xfId="11352"/>
    <cellStyle name="20% - Accent2 56" xfId="341"/>
    <cellStyle name="20% - Accent2 56 2" xfId="4344"/>
    <cellStyle name="20% - Accent2 56 2 2" xfId="9127"/>
    <cellStyle name="20% - Accent2 56 2 2 2" xfId="18142"/>
    <cellStyle name="20% - Accent2 56 2 3" xfId="13635"/>
    <cellStyle name="20% - Accent2 56 3" xfId="6845"/>
    <cellStyle name="20% - Accent2 56 3 2" xfId="15860"/>
    <cellStyle name="20% - Accent2 56 4" xfId="11353"/>
    <cellStyle name="20% - Accent2 57" xfId="342"/>
    <cellStyle name="20% - Accent2 57 2" xfId="4345"/>
    <cellStyle name="20% - Accent2 57 2 2" xfId="9128"/>
    <cellStyle name="20% - Accent2 57 2 2 2" xfId="18143"/>
    <cellStyle name="20% - Accent2 57 2 3" xfId="13636"/>
    <cellStyle name="20% - Accent2 57 3" xfId="6846"/>
    <cellStyle name="20% - Accent2 57 3 2" xfId="15861"/>
    <cellStyle name="20% - Accent2 57 4" xfId="11354"/>
    <cellStyle name="20% - Accent2 58" xfId="343"/>
    <cellStyle name="20% - Accent2 58 2" xfId="4346"/>
    <cellStyle name="20% - Accent2 58 2 2" xfId="9129"/>
    <cellStyle name="20% - Accent2 58 2 2 2" xfId="18144"/>
    <cellStyle name="20% - Accent2 58 2 3" xfId="13637"/>
    <cellStyle name="20% - Accent2 58 3" xfId="6847"/>
    <cellStyle name="20% - Accent2 58 3 2" xfId="15862"/>
    <cellStyle name="20% - Accent2 58 4" xfId="11355"/>
    <cellStyle name="20% - Accent2 59" xfId="344"/>
    <cellStyle name="20% - Accent2 59 2" xfId="4347"/>
    <cellStyle name="20% - Accent2 59 2 2" xfId="9130"/>
    <cellStyle name="20% - Accent2 59 2 2 2" xfId="18145"/>
    <cellStyle name="20% - Accent2 59 2 3" xfId="13638"/>
    <cellStyle name="20% - Accent2 59 3" xfId="6848"/>
    <cellStyle name="20% - Accent2 59 3 2" xfId="15863"/>
    <cellStyle name="20% - Accent2 59 4" xfId="11356"/>
    <cellStyle name="20% - Accent2 6" xfId="345"/>
    <cellStyle name="20% - Accent2 6 2" xfId="346"/>
    <cellStyle name="20% - Accent2 6 2 2" xfId="347"/>
    <cellStyle name="20% - Accent2 6 2 2 2" xfId="4348"/>
    <cellStyle name="20% - Accent2 6 2 2 2 2" xfId="9131"/>
    <cellStyle name="20% - Accent2 6 2 2 2 2 2" xfId="18146"/>
    <cellStyle name="20% - Accent2 6 2 2 2 3" xfId="13639"/>
    <cellStyle name="20% - Accent2 6 2 2 3" xfId="6851"/>
    <cellStyle name="20% - Accent2 6 2 2 3 2" xfId="15866"/>
    <cellStyle name="20% - Accent2 6 2 2 4" xfId="11359"/>
    <cellStyle name="20% - Accent2 6 2 3" xfId="4349"/>
    <cellStyle name="20% - Accent2 6 2 3 2" xfId="9132"/>
    <cellStyle name="20% - Accent2 6 2 3 2 2" xfId="18147"/>
    <cellStyle name="20% - Accent2 6 2 3 3" xfId="13640"/>
    <cellStyle name="20% - Accent2 6 2 4" xfId="6850"/>
    <cellStyle name="20% - Accent2 6 2 4 2" xfId="15865"/>
    <cellStyle name="20% - Accent2 6 2 5" xfId="11358"/>
    <cellStyle name="20% - Accent2 6 2_draft transactions report_052009_rvsd" xfId="348"/>
    <cellStyle name="20% - Accent2 6 3" xfId="349"/>
    <cellStyle name="20% - Accent2 6 3 2" xfId="4350"/>
    <cellStyle name="20% - Accent2 6 3 2 2" xfId="9133"/>
    <cellStyle name="20% - Accent2 6 3 2 2 2" xfId="18148"/>
    <cellStyle name="20% - Accent2 6 3 2 3" xfId="13641"/>
    <cellStyle name="20% - Accent2 6 3 3" xfId="6852"/>
    <cellStyle name="20% - Accent2 6 3 3 2" xfId="15867"/>
    <cellStyle name="20% - Accent2 6 3 4" xfId="11360"/>
    <cellStyle name="20% - Accent2 6 4" xfId="4351"/>
    <cellStyle name="20% - Accent2 6 4 2" xfId="9134"/>
    <cellStyle name="20% - Accent2 6 4 2 2" xfId="18149"/>
    <cellStyle name="20% - Accent2 6 4 3" xfId="13642"/>
    <cellStyle name="20% - Accent2 6 5" xfId="6849"/>
    <cellStyle name="20% - Accent2 6 5 2" xfId="15864"/>
    <cellStyle name="20% - Accent2 6 6" xfId="11357"/>
    <cellStyle name="20% - Accent2 6_draft transactions report_052009_rvsd" xfId="350"/>
    <cellStyle name="20% - Accent2 60" xfId="351"/>
    <cellStyle name="20% - Accent2 60 2" xfId="4352"/>
    <cellStyle name="20% - Accent2 60 2 2" xfId="9135"/>
    <cellStyle name="20% - Accent2 60 2 2 2" xfId="18150"/>
    <cellStyle name="20% - Accent2 60 2 3" xfId="13643"/>
    <cellStyle name="20% - Accent2 60 3" xfId="6853"/>
    <cellStyle name="20% - Accent2 60 3 2" xfId="15868"/>
    <cellStyle name="20% - Accent2 60 4" xfId="11361"/>
    <cellStyle name="20% - Accent2 61" xfId="352"/>
    <cellStyle name="20% - Accent2 61 2" xfId="4353"/>
    <cellStyle name="20% - Accent2 61 2 2" xfId="9136"/>
    <cellStyle name="20% - Accent2 61 2 2 2" xfId="18151"/>
    <cellStyle name="20% - Accent2 61 2 3" xfId="13644"/>
    <cellStyle name="20% - Accent2 61 3" xfId="6854"/>
    <cellStyle name="20% - Accent2 61 3 2" xfId="15869"/>
    <cellStyle name="20% - Accent2 61 4" xfId="11362"/>
    <cellStyle name="20% - Accent2 62" xfId="353"/>
    <cellStyle name="20% - Accent2 62 2" xfId="4354"/>
    <cellStyle name="20% - Accent2 62 2 2" xfId="9137"/>
    <cellStyle name="20% - Accent2 62 2 2 2" xfId="18152"/>
    <cellStyle name="20% - Accent2 62 2 3" xfId="13645"/>
    <cellStyle name="20% - Accent2 62 3" xfId="6855"/>
    <cellStyle name="20% - Accent2 62 3 2" xfId="15870"/>
    <cellStyle name="20% - Accent2 62 4" xfId="11363"/>
    <cellStyle name="20% - Accent2 63" xfId="354"/>
    <cellStyle name="20% - Accent2 63 2" xfId="4355"/>
    <cellStyle name="20% - Accent2 63 2 2" xfId="9138"/>
    <cellStyle name="20% - Accent2 63 2 2 2" xfId="18153"/>
    <cellStyle name="20% - Accent2 63 2 3" xfId="13646"/>
    <cellStyle name="20% - Accent2 63 3" xfId="6856"/>
    <cellStyle name="20% - Accent2 63 3 2" xfId="15871"/>
    <cellStyle name="20% - Accent2 63 4" xfId="11364"/>
    <cellStyle name="20% - Accent2 64" xfId="355"/>
    <cellStyle name="20% - Accent2 64 2" xfId="4356"/>
    <cellStyle name="20% - Accent2 64 2 2" xfId="9139"/>
    <cellStyle name="20% - Accent2 64 2 2 2" xfId="18154"/>
    <cellStyle name="20% - Accent2 64 2 3" xfId="13647"/>
    <cellStyle name="20% - Accent2 64 3" xfId="6857"/>
    <cellStyle name="20% - Accent2 64 3 2" xfId="15872"/>
    <cellStyle name="20% - Accent2 64 4" xfId="11365"/>
    <cellStyle name="20% - Accent2 65" xfId="356"/>
    <cellStyle name="20% - Accent2 65 2" xfId="4357"/>
    <cellStyle name="20% - Accent2 65 2 2" xfId="9140"/>
    <cellStyle name="20% - Accent2 65 2 2 2" xfId="18155"/>
    <cellStyle name="20% - Accent2 65 2 3" xfId="13648"/>
    <cellStyle name="20% - Accent2 65 3" xfId="6858"/>
    <cellStyle name="20% - Accent2 65 3 2" xfId="15873"/>
    <cellStyle name="20% - Accent2 65 4" xfId="11366"/>
    <cellStyle name="20% - Accent2 66" xfId="357"/>
    <cellStyle name="20% - Accent2 66 2" xfId="4358"/>
    <cellStyle name="20% - Accent2 66 2 2" xfId="9141"/>
    <cellStyle name="20% - Accent2 66 2 2 2" xfId="18156"/>
    <cellStyle name="20% - Accent2 66 2 3" xfId="13649"/>
    <cellStyle name="20% - Accent2 66 3" xfId="6859"/>
    <cellStyle name="20% - Accent2 66 3 2" xfId="15874"/>
    <cellStyle name="20% - Accent2 66 4" xfId="11367"/>
    <cellStyle name="20% - Accent2 67" xfId="358"/>
    <cellStyle name="20% - Accent2 67 2" xfId="4359"/>
    <cellStyle name="20% - Accent2 67 2 2" xfId="9142"/>
    <cellStyle name="20% - Accent2 67 2 2 2" xfId="18157"/>
    <cellStyle name="20% - Accent2 67 2 3" xfId="13650"/>
    <cellStyle name="20% - Accent2 67 3" xfId="6860"/>
    <cellStyle name="20% - Accent2 67 3 2" xfId="15875"/>
    <cellStyle name="20% - Accent2 67 4" xfId="11368"/>
    <cellStyle name="20% - Accent2 68" xfId="359"/>
    <cellStyle name="20% - Accent2 68 2" xfId="4360"/>
    <cellStyle name="20% - Accent2 68 2 2" xfId="9143"/>
    <cellStyle name="20% - Accent2 68 2 2 2" xfId="18158"/>
    <cellStyle name="20% - Accent2 68 2 3" xfId="13651"/>
    <cellStyle name="20% - Accent2 68 3" xfId="6861"/>
    <cellStyle name="20% - Accent2 68 3 2" xfId="15876"/>
    <cellStyle name="20% - Accent2 68 4" xfId="11369"/>
    <cellStyle name="20% - Accent2 69" xfId="360"/>
    <cellStyle name="20% - Accent2 69 2" xfId="4361"/>
    <cellStyle name="20% - Accent2 69 2 2" xfId="9144"/>
    <cellStyle name="20% - Accent2 69 2 2 2" xfId="18159"/>
    <cellStyle name="20% - Accent2 69 2 3" xfId="13652"/>
    <cellStyle name="20% - Accent2 69 3" xfId="6862"/>
    <cellStyle name="20% - Accent2 69 3 2" xfId="15877"/>
    <cellStyle name="20% - Accent2 69 4" xfId="11370"/>
    <cellStyle name="20% - Accent2 7" xfId="361"/>
    <cellStyle name="20% - Accent2 7 2" xfId="362"/>
    <cellStyle name="20% - Accent2 7 2 2" xfId="363"/>
    <cellStyle name="20% - Accent2 7 2 2 2" xfId="4362"/>
    <cellStyle name="20% - Accent2 7 2 2 2 2" xfId="9145"/>
    <cellStyle name="20% - Accent2 7 2 2 2 2 2" xfId="18160"/>
    <cellStyle name="20% - Accent2 7 2 2 2 3" xfId="13653"/>
    <cellStyle name="20% - Accent2 7 2 2 3" xfId="6865"/>
    <cellStyle name="20% - Accent2 7 2 2 3 2" xfId="15880"/>
    <cellStyle name="20% - Accent2 7 2 2 4" xfId="11373"/>
    <cellStyle name="20% - Accent2 7 2 3" xfId="4363"/>
    <cellStyle name="20% - Accent2 7 2 3 2" xfId="9146"/>
    <cellStyle name="20% - Accent2 7 2 3 2 2" xfId="18161"/>
    <cellStyle name="20% - Accent2 7 2 3 3" xfId="13654"/>
    <cellStyle name="20% - Accent2 7 2 4" xfId="6864"/>
    <cellStyle name="20% - Accent2 7 2 4 2" xfId="15879"/>
    <cellStyle name="20% - Accent2 7 2 5" xfId="11372"/>
    <cellStyle name="20% - Accent2 7 2_draft transactions report_052009_rvsd" xfId="364"/>
    <cellStyle name="20% - Accent2 7 3" xfId="365"/>
    <cellStyle name="20% - Accent2 7 3 2" xfId="4364"/>
    <cellStyle name="20% - Accent2 7 3 2 2" xfId="9147"/>
    <cellStyle name="20% - Accent2 7 3 2 2 2" xfId="18162"/>
    <cellStyle name="20% - Accent2 7 3 2 3" xfId="13655"/>
    <cellStyle name="20% - Accent2 7 3 3" xfId="6866"/>
    <cellStyle name="20% - Accent2 7 3 3 2" xfId="15881"/>
    <cellStyle name="20% - Accent2 7 3 4" xfId="11374"/>
    <cellStyle name="20% - Accent2 7 4" xfId="4365"/>
    <cellStyle name="20% - Accent2 7 4 2" xfId="9148"/>
    <cellStyle name="20% - Accent2 7 4 2 2" xfId="18163"/>
    <cellStyle name="20% - Accent2 7 4 3" xfId="13656"/>
    <cellStyle name="20% - Accent2 7 5" xfId="6863"/>
    <cellStyle name="20% - Accent2 7 5 2" xfId="15878"/>
    <cellStyle name="20% - Accent2 7 6" xfId="11371"/>
    <cellStyle name="20% - Accent2 7_draft transactions report_052009_rvsd" xfId="366"/>
    <cellStyle name="20% - Accent2 70" xfId="367"/>
    <cellStyle name="20% - Accent2 70 2" xfId="4366"/>
    <cellStyle name="20% - Accent2 70 2 2" xfId="9149"/>
    <cellStyle name="20% - Accent2 70 2 2 2" xfId="18164"/>
    <cellStyle name="20% - Accent2 70 2 3" xfId="13657"/>
    <cellStyle name="20% - Accent2 70 3" xfId="6867"/>
    <cellStyle name="20% - Accent2 70 3 2" xfId="15882"/>
    <cellStyle name="20% - Accent2 70 4" xfId="11375"/>
    <cellStyle name="20% - Accent2 71" xfId="368"/>
    <cellStyle name="20% - Accent2 71 2" xfId="4367"/>
    <cellStyle name="20% - Accent2 71 2 2" xfId="9150"/>
    <cellStyle name="20% - Accent2 71 2 2 2" xfId="18165"/>
    <cellStyle name="20% - Accent2 71 2 3" xfId="13658"/>
    <cellStyle name="20% - Accent2 71 3" xfId="6868"/>
    <cellStyle name="20% - Accent2 71 3 2" xfId="15883"/>
    <cellStyle name="20% - Accent2 71 4" xfId="11376"/>
    <cellStyle name="20% - Accent2 72" xfId="369"/>
    <cellStyle name="20% - Accent2 72 2" xfId="4368"/>
    <cellStyle name="20% - Accent2 72 2 2" xfId="9151"/>
    <cellStyle name="20% - Accent2 72 2 2 2" xfId="18166"/>
    <cellStyle name="20% - Accent2 72 2 3" xfId="13659"/>
    <cellStyle name="20% - Accent2 72 3" xfId="6869"/>
    <cellStyle name="20% - Accent2 72 3 2" xfId="15884"/>
    <cellStyle name="20% - Accent2 72 4" xfId="11377"/>
    <cellStyle name="20% - Accent2 73" xfId="370"/>
    <cellStyle name="20% - Accent2 73 2" xfId="4369"/>
    <cellStyle name="20% - Accent2 73 2 2" xfId="9152"/>
    <cellStyle name="20% - Accent2 73 2 2 2" xfId="18167"/>
    <cellStyle name="20% - Accent2 73 2 3" xfId="13660"/>
    <cellStyle name="20% - Accent2 73 3" xfId="6870"/>
    <cellStyle name="20% - Accent2 73 3 2" xfId="15885"/>
    <cellStyle name="20% - Accent2 73 4" xfId="11378"/>
    <cellStyle name="20% - Accent2 74" xfId="371"/>
    <cellStyle name="20% - Accent2 74 2" xfId="4370"/>
    <cellStyle name="20% - Accent2 74 2 2" xfId="9153"/>
    <cellStyle name="20% - Accent2 74 2 2 2" xfId="18168"/>
    <cellStyle name="20% - Accent2 74 2 3" xfId="13661"/>
    <cellStyle name="20% - Accent2 74 3" xfId="6871"/>
    <cellStyle name="20% - Accent2 74 3 2" xfId="15886"/>
    <cellStyle name="20% - Accent2 74 4" xfId="11379"/>
    <cellStyle name="20% - Accent2 75" xfId="372"/>
    <cellStyle name="20% - Accent2 75 2" xfId="4371"/>
    <cellStyle name="20% - Accent2 75 2 2" xfId="9154"/>
    <cellStyle name="20% - Accent2 75 2 2 2" xfId="18169"/>
    <cellStyle name="20% - Accent2 75 2 3" xfId="13662"/>
    <cellStyle name="20% - Accent2 75 3" xfId="6872"/>
    <cellStyle name="20% - Accent2 75 3 2" xfId="15887"/>
    <cellStyle name="20% - Accent2 75 4" xfId="11380"/>
    <cellStyle name="20% - Accent2 76" xfId="373"/>
    <cellStyle name="20% - Accent2 76 2" xfId="4372"/>
    <cellStyle name="20% - Accent2 76 2 2" xfId="9155"/>
    <cellStyle name="20% - Accent2 76 2 2 2" xfId="18170"/>
    <cellStyle name="20% - Accent2 76 2 3" xfId="13663"/>
    <cellStyle name="20% - Accent2 76 3" xfId="6873"/>
    <cellStyle name="20% - Accent2 76 3 2" xfId="15888"/>
    <cellStyle name="20% - Accent2 76 4" xfId="11381"/>
    <cellStyle name="20% - Accent2 77" xfId="374"/>
    <cellStyle name="20% - Accent2 77 2" xfId="4373"/>
    <cellStyle name="20% - Accent2 77 2 2" xfId="9156"/>
    <cellStyle name="20% - Accent2 77 2 2 2" xfId="18171"/>
    <cellStyle name="20% - Accent2 77 2 3" xfId="13664"/>
    <cellStyle name="20% - Accent2 77 3" xfId="6874"/>
    <cellStyle name="20% - Accent2 77 3 2" xfId="15889"/>
    <cellStyle name="20% - Accent2 77 4" xfId="11382"/>
    <cellStyle name="20% - Accent2 78" xfId="375"/>
    <cellStyle name="20% - Accent2 78 2" xfId="4374"/>
    <cellStyle name="20% - Accent2 78 2 2" xfId="9157"/>
    <cellStyle name="20% - Accent2 78 2 2 2" xfId="18172"/>
    <cellStyle name="20% - Accent2 78 2 3" xfId="13665"/>
    <cellStyle name="20% - Accent2 78 3" xfId="6875"/>
    <cellStyle name="20% - Accent2 78 3 2" xfId="15890"/>
    <cellStyle name="20% - Accent2 78 4" xfId="11383"/>
    <cellStyle name="20% - Accent2 79" xfId="376"/>
    <cellStyle name="20% - Accent2 79 2" xfId="4375"/>
    <cellStyle name="20% - Accent2 79 2 2" xfId="9158"/>
    <cellStyle name="20% - Accent2 79 2 2 2" xfId="18173"/>
    <cellStyle name="20% - Accent2 79 2 3" xfId="13666"/>
    <cellStyle name="20% - Accent2 79 3" xfId="6876"/>
    <cellStyle name="20% - Accent2 79 3 2" xfId="15891"/>
    <cellStyle name="20% - Accent2 79 4" xfId="11384"/>
    <cellStyle name="20% - Accent2 8" xfId="377"/>
    <cellStyle name="20% - Accent2 8 2" xfId="378"/>
    <cellStyle name="20% - Accent2 8 2 2" xfId="379"/>
    <cellStyle name="20% - Accent2 8 2 2 2" xfId="4376"/>
    <cellStyle name="20% - Accent2 8 2 2 2 2" xfId="9159"/>
    <cellStyle name="20% - Accent2 8 2 2 2 2 2" xfId="18174"/>
    <cellStyle name="20% - Accent2 8 2 2 2 3" xfId="13667"/>
    <cellStyle name="20% - Accent2 8 2 2 3" xfId="6879"/>
    <cellStyle name="20% - Accent2 8 2 2 3 2" xfId="15894"/>
    <cellStyle name="20% - Accent2 8 2 2 4" xfId="11387"/>
    <cellStyle name="20% - Accent2 8 2 3" xfId="4377"/>
    <cellStyle name="20% - Accent2 8 2 3 2" xfId="9160"/>
    <cellStyle name="20% - Accent2 8 2 3 2 2" xfId="18175"/>
    <cellStyle name="20% - Accent2 8 2 3 3" xfId="13668"/>
    <cellStyle name="20% - Accent2 8 2 4" xfId="6878"/>
    <cellStyle name="20% - Accent2 8 2 4 2" xfId="15893"/>
    <cellStyle name="20% - Accent2 8 2 5" xfId="11386"/>
    <cellStyle name="20% - Accent2 8 2_draft transactions report_052009_rvsd" xfId="380"/>
    <cellStyle name="20% - Accent2 8 3" xfId="381"/>
    <cellStyle name="20% - Accent2 8 3 2" xfId="4378"/>
    <cellStyle name="20% - Accent2 8 3 2 2" xfId="9161"/>
    <cellStyle name="20% - Accent2 8 3 2 2 2" xfId="18176"/>
    <cellStyle name="20% - Accent2 8 3 2 3" xfId="13669"/>
    <cellStyle name="20% - Accent2 8 3 3" xfId="6880"/>
    <cellStyle name="20% - Accent2 8 3 3 2" xfId="15895"/>
    <cellStyle name="20% - Accent2 8 3 4" xfId="11388"/>
    <cellStyle name="20% - Accent2 8 4" xfId="4379"/>
    <cellStyle name="20% - Accent2 8 4 2" xfId="9162"/>
    <cellStyle name="20% - Accent2 8 4 2 2" xfId="18177"/>
    <cellStyle name="20% - Accent2 8 4 3" xfId="13670"/>
    <cellStyle name="20% - Accent2 8 5" xfId="6877"/>
    <cellStyle name="20% - Accent2 8 5 2" xfId="15892"/>
    <cellStyle name="20% - Accent2 8 6" xfId="11385"/>
    <cellStyle name="20% - Accent2 8_draft transactions report_052009_rvsd" xfId="382"/>
    <cellStyle name="20% - Accent2 80" xfId="383"/>
    <cellStyle name="20% - Accent2 80 2" xfId="4380"/>
    <cellStyle name="20% - Accent2 80 2 2" xfId="9163"/>
    <cellStyle name="20% - Accent2 80 2 2 2" xfId="18178"/>
    <cellStyle name="20% - Accent2 80 2 3" xfId="13671"/>
    <cellStyle name="20% - Accent2 80 3" xfId="6881"/>
    <cellStyle name="20% - Accent2 80 3 2" xfId="15896"/>
    <cellStyle name="20% - Accent2 80 4" xfId="11389"/>
    <cellStyle name="20% - Accent2 81" xfId="384"/>
    <cellStyle name="20% - Accent2 81 2" xfId="4381"/>
    <cellStyle name="20% - Accent2 81 2 2" xfId="9164"/>
    <cellStyle name="20% - Accent2 81 2 2 2" xfId="18179"/>
    <cellStyle name="20% - Accent2 81 2 3" xfId="13672"/>
    <cellStyle name="20% - Accent2 81 3" xfId="6882"/>
    <cellStyle name="20% - Accent2 81 3 2" xfId="15897"/>
    <cellStyle name="20% - Accent2 81 4" xfId="11390"/>
    <cellStyle name="20% - Accent2 82" xfId="385"/>
    <cellStyle name="20% - Accent2 82 2" xfId="4382"/>
    <cellStyle name="20% - Accent2 83" xfId="386"/>
    <cellStyle name="20% - Accent2 83 2" xfId="4383"/>
    <cellStyle name="20% - Accent2 84" xfId="387"/>
    <cellStyle name="20% - Accent2 84 2" xfId="4384"/>
    <cellStyle name="20% - Accent2 85" xfId="388"/>
    <cellStyle name="20% - Accent2 85 2" xfId="4385"/>
    <cellStyle name="20% - Accent2 85 2 2" xfId="9165"/>
    <cellStyle name="20% - Accent2 85 2 2 2" xfId="18180"/>
    <cellStyle name="20% - Accent2 85 2 3" xfId="13673"/>
    <cellStyle name="20% - Accent2 85 3" xfId="6883"/>
    <cellStyle name="20% - Accent2 85 3 2" xfId="15898"/>
    <cellStyle name="20% - Accent2 85 4" xfId="11391"/>
    <cellStyle name="20% - Accent2 86" xfId="389"/>
    <cellStyle name="20% - Accent2 86 2" xfId="4386"/>
    <cellStyle name="20% - Accent2 86 2 2" xfId="9166"/>
    <cellStyle name="20% - Accent2 86 2 2 2" xfId="18181"/>
    <cellStyle name="20% - Accent2 86 2 3" xfId="13674"/>
    <cellStyle name="20% - Accent2 86 3" xfId="6884"/>
    <cellStyle name="20% - Accent2 86 3 2" xfId="15899"/>
    <cellStyle name="20% - Accent2 86 4" xfId="11392"/>
    <cellStyle name="20% - Accent2 87" xfId="390"/>
    <cellStyle name="20% - Accent2 87 2" xfId="4387"/>
    <cellStyle name="20% - Accent2 87 2 2" xfId="9167"/>
    <cellStyle name="20% - Accent2 87 2 2 2" xfId="18182"/>
    <cellStyle name="20% - Accent2 87 2 3" xfId="13675"/>
    <cellStyle name="20% - Accent2 87 3" xfId="6885"/>
    <cellStyle name="20% - Accent2 87 3 2" xfId="15900"/>
    <cellStyle name="20% - Accent2 87 4" xfId="11393"/>
    <cellStyle name="20% - Accent2 88" xfId="391"/>
    <cellStyle name="20% - Accent2 88 2" xfId="4388"/>
    <cellStyle name="20% - Accent2 88 2 2" xfId="9168"/>
    <cellStyle name="20% - Accent2 88 2 2 2" xfId="18183"/>
    <cellStyle name="20% - Accent2 88 2 3" xfId="13676"/>
    <cellStyle name="20% - Accent2 88 3" xfId="6886"/>
    <cellStyle name="20% - Accent2 88 3 2" xfId="15901"/>
    <cellStyle name="20% - Accent2 88 4" xfId="11394"/>
    <cellStyle name="20% - Accent2 89" xfId="392"/>
    <cellStyle name="20% - Accent2 89 2" xfId="4389"/>
    <cellStyle name="20% - Accent2 89 2 2" xfId="9169"/>
    <cellStyle name="20% - Accent2 89 2 2 2" xfId="18184"/>
    <cellStyle name="20% - Accent2 89 2 3" xfId="13677"/>
    <cellStyle name="20% - Accent2 89 3" xfId="6887"/>
    <cellStyle name="20% - Accent2 89 3 2" xfId="15902"/>
    <cellStyle name="20% - Accent2 89 4" xfId="11395"/>
    <cellStyle name="20% - Accent2 9" xfId="393"/>
    <cellStyle name="20% - Accent2 9 2" xfId="394"/>
    <cellStyle name="20% - Accent2 9 2 2" xfId="395"/>
    <cellStyle name="20% - Accent2 9 2 2 2" xfId="4390"/>
    <cellStyle name="20% - Accent2 9 2 2 2 2" xfId="9170"/>
    <cellStyle name="20% - Accent2 9 2 2 2 2 2" xfId="18185"/>
    <cellStyle name="20% - Accent2 9 2 2 2 3" xfId="13678"/>
    <cellStyle name="20% - Accent2 9 2 2 3" xfId="6890"/>
    <cellStyle name="20% - Accent2 9 2 2 3 2" xfId="15905"/>
    <cellStyle name="20% - Accent2 9 2 2 4" xfId="11398"/>
    <cellStyle name="20% - Accent2 9 2 3" xfId="4391"/>
    <cellStyle name="20% - Accent2 9 2 3 2" xfId="9171"/>
    <cellStyle name="20% - Accent2 9 2 3 2 2" xfId="18186"/>
    <cellStyle name="20% - Accent2 9 2 3 3" xfId="13679"/>
    <cellStyle name="20% - Accent2 9 2 4" xfId="6889"/>
    <cellStyle name="20% - Accent2 9 2 4 2" xfId="15904"/>
    <cellStyle name="20% - Accent2 9 2 5" xfId="11397"/>
    <cellStyle name="20% - Accent2 9 2_draft transactions report_052009_rvsd" xfId="396"/>
    <cellStyle name="20% - Accent2 9 3" xfId="397"/>
    <cellStyle name="20% - Accent2 9 3 2" xfId="4392"/>
    <cellStyle name="20% - Accent2 9 3 2 2" xfId="9172"/>
    <cellStyle name="20% - Accent2 9 3 2 2 2" xfId="18187"/>
    <cellStyle name="20% - Accent2 9 3 2 3" xfId="13680"/>
    <cellStyle name="20% - Accent2 9 3 3" xfId="6891"/>
    <cellStyle name="20% - Accent2 9 3 3 2" xfId="15906"/>
    <cellStyle name="20% - Accent2 9 3 4" xfId="11399"/>
    <cellStyle name="20% - Accent2 9 4" xfId="4393"/>
    <cellStyle name="20% - Accent2 9 4 2" xfId="9173"/>
    <cellStyle name="20% - Accent2 9 4 2 2" xfId="18188"/>
    <cellStyle name="20% - Accent2 9 4 3" xfId="13681"/>
    <cellStyle name="20% - Accent2 9 5" xfId="6888"/>
    <cellStyle name="20% - Accent2 9 5 2" xfId="15903"/>
    <cellStyle name="20% - Accent2 9 6" xfId="11396"/>
    <cellStyle name="20% - Accent2 9_draft transactions report_052009_rvsd" xfId="398"/>
    <cellStyle name="20% - Accent2 90" xfId="399"/>
    <cellStyle name="20% - Accent2 90 2" xfId="4394"/>
    <cellStyle name="20% - Accent2 90 2 2" xfId="9174"/>
    <cellStyle name="20% - Accent2 90 2 2 2" xfId="18189"/>
    <cellStyle name="20% - Accent2 90 2 3" xfId="13682"/>
    <cellStyle name="20% - Accent2 90 3" xfId="6892"/>
    <cellStyle name="20% - Accent2 90 3 2" xfId="15907"/>
    <cellStyle name="20% - Accent2 90 4" xfId="11400"/>
    <cellStyle name="20% - Accent2 91" xfId="400"/>
    <cellStyle name="20% - Accent2 91 2" xfId="4395"/>
    <cellStyle name="20% - Accent2 91 2 2" xfId="9175"/>
    <cellStyle name="20% - Accent2 91 2 2 2" xfId="18190"/>
    <cellStyle name="20% - Accent2 91 2 3" xfId="13683"/>
    <cellStyle name="20% - Accent2 91 3" xfId="6893"/>
    <cellStyle name="20% - Accent2 91 3 2" xfId="15908"/>
    <cellStyle name="20% - Accent2 91 4" xfId="11401"/>
    <cellStyle name="20% - Accent2 92" xfId="401"/>
    <cellStyle name="20% - Accent2 92 2" xfId="4396"/>
    <cellStyle name="20% - Accent2 92 2 2" xfId="9176"/>
    <cellStyle name="20% - Accent2 92 2 2 2" xfId="18191"/>
    <cellStyle name="20% - Accent2 92 2 3" xfId="13684"/>
    <cellStyle name="20% - Accent2 92 3" xfId="6894"/>
    <cellStyle name="20% - Accent2 92 3 2" xfId="15909"/>
    <cellStyle name="20% - Accent2 92 4" xfId="11402"/>
    <cellStyle name="20% - Accent2 93" xfId="402"/>
    <cellStyle name="20% - Accent2 93 2" xfId="4397"/>
    <cellStyle name="20% - Accent2 93 2 2" xfId="9177"/>
    <cellStyle name="20% - Accent2 93 2 2 2" xfId="18192"/>
    <cellStyle name="20% - Accent2 93 2 3" xfId="13685"/>
    <cellStyle name="20% - Accent2 93 3" xfId="6895"/>
    <cellStyle name="20% - Accent2 93 3 2" xfId="15910"/>
    <cellStyle name="20% - Accent2 93 4" xfId="11403"/>
    <cellStyle name="20% - Accent2 94" xfId="403"/>
    <cellStyle name="20% - Accent2 94 2" xfId="4398"/>
    <cellStyle name="20% - Accent2 94 2 2" xfId="9178"/>
    <cellStyle name="20% - Accent2 94 2 2 2" xfId="18193"/>
    <cellStyle name="20% - Accent2 94 2 3" xfId="13686"/>
    <cellStyle name="20% - Accent2 94 3" xfId="6896"/>
    <cellStyle name="20% - Accent2 94 3 2" xfId="15911"/>
    <cellStyle name="20% - Accent2 94 4" xfId="11404"/>
    <cellStyle name="20% - Accent2 95" xfId="404"/>
    <cellStyle name="20% - Accent2 95 2" xfId="4399"/>
    <cellStyle name="20% - Accent2 95 2 2" xfId="9179"/>
    <cellStyle name="20% - Accent2 95 2 2 2" xfId="18194"/>
    <cellStyle name="20% - Accent2 95 2 3" xfId="13687"/>
    <cellStyle name="20% - Accent2 95 3" xfId="6897"/>
    <cellStyle name="20% - Accent2 95 3 2" xfId="15912"/>
    <cellStyle name="20% - Accent2 95 4" xfId="11405"/>
    <cellStyle name="20% - Accent2 96" xfId="405"/>
    <cellStyle name="20% - Accent2 96 2" xfId="4400"/>
    <cellStyle name="20% - Accent2 96 2 2" xfId="9180"/>
    <cellStyle name="20% - Accent2 96 2 2 2" xfId="18195"/>
    <cellStyle name="20% - Accent2 96 2 3" xfId="13688"/>
    <cellStyle name="20% - Accent2 96 3" xfId="6898"/>
    <cellStyle name="20% - Accent2 96 3 2" xfId="15913"/>
    <cellStyle name="20% - Accent2 96 4" xfId="11406"/>
    <cellStyle name="20% - Accent2 97" xfId="406"/>
    <cellStyle name="20% - Accent2 97 2" xfId="4401"/>
    <cellStyle name="20% - Accent2 97 2 2" xfId="9181"/>
    <cellStyle name="20% - Accent2 97 2 2 2" xfId="18196"/>
    <cellStyle name="20% - Accent2 97 2 3" xfId="13689"/>
    <cellStyle name="20% - Accent2 97 3" xfId="6899"/>
    <cellStyle name="20% - Accent2 97 3 2" xfId="15914"/>
    <cellStyle name="20% - Accent2 97 4" xfId="11407"/>
    <cellStyle name="20% - Accent2 98" xfId="407"/>
    <cellStyle name="20% - Accent2 98 2" xfId="4402"/>
    <cellStyle name="20% - Accent2 98 2 2" xfId="9182"/>
    <cellStyle name="20% - Accent2 98 2 2 2" xfId="18197"/>
    <cellStyle name="20% - Accent2 98 2 3" xfId="13690"/>
    <cellStyle name="20% - Accent2 98 3" xfId="6900"/>
    <cellStyle name="20% - Accent2 98 3 2" xfId="15915"/>
    <cellStyle name="20% - Accent2 98 4" xfId="11408"/>
    <cellStyle name="20% - Accent2 99" xfId="408"/>
    <cellStyle name="20% - Accent2 99 2" xfId="4403"/>
    <cellStyle name="20% - Accent2 99 2 2" xfId="9183"/>
    <cellStyle name="20% - Accent2 99 2 2 2" xfId="18198"/>
    <cellStyle name="20% - Accent2 99 2 3" xfId="13691"/>
    <cellStyle name="20% - Accent2 99 3" xfId="6901"/>
    <cellStyle name="20% - Accent2 99 3 2" xfId="15916"/>
    <cellStyle name="20% - Accent2 99 4" xfId="11409"/>
    <cellStyle name="20% - Accent3" xfId="409" builtinId="38" customBuiltin="1"/>
    <cellStyle name="20% - Accent3 10" xfId="410"/>
    <cellStyle name="20% - Accent3 10 2" xfId="411"/>
    <cellStyle name="20% - Accent3 10 2 2" xfId="4404"/>
    <cellStyle name="20% - Accent3 10 2 2 2" xfId="9184"/>
    <cellStyle name="20% - Accent3 10 2 2 2 2" xfId="18199"/>
    <cellStyle name="20% - Accent3 10 2 2 3" xfId="13692"/>
    <cellStyle name="20% - Accent3 10 2 3" xfId="6904"/>
    <cellStyle name="20% - Accent3 10 2 3 2" xfId="15919"/>
    <cellStyle name="20% - Accent3 10 2 4" xfId="11412"/>
    <cellStyle name="20% - Accent3 10 3" xfId="4405"/>
    <cellStyle name="20% - Accent3 10 3 2" xfId="9185"/>
    <cellStyle name="20% - Accent3 10 3 2 2" xfId="18200"/>
    <cellStyle name="20% - Accent3 10 3 3" xfId="13693"/>
    <cellStyle name="20% - Accent3 10 4" xfId="6903"/>
    <cellStyle name="20% - Accent3 10 4 2" xfId="15918"/>
    <cellStyle name="20% - Accent3 10 5" xfId="11411"/>
    <cellStyle name="20% - Accent3 10_draft transactions report_052009_rvsd" xfId="412"/>
    <cellStyle name="20% - Accent3 100" xfId="413"/>
    <cellStyle name="20% - Accent3 100 2" xfId="4406"/>
    <cellStyle name="20% - Accent3 101" xfId="414"/>
    <cellStyle name="20% - Accent3 101 2" xfId="4407"/>
    <cellStyle name="20% - Accent3 102" xfId="415"/>
    <cellStyle name="20% - Accent3 102 2" xfId="4408"/>
    <cellStyle name="20% - Accent3 103" xfId="416"/>
    <cellStyle name="20% - Accent3 103 2" xfId="4409"/>
    <cellStyle name="20% - Accent3 104" xfId="417"/>
    <cellStyle name="20% - Accent3 104 2" xfId="4410"/>
    <cellStyle name="20% - Accent3 105" xfId="418"/>
    <cellStyle name="20% - Accent3 105 2" xfId="4411"/>
    <cellStyle name="20% - Accent3 106" xfId="419"/>
    <cellStyle name="20% - Accent3 106 2" xfId="4412"/>
    <cellStyle name="20% - Accent3 107" xfId="420"/>
    <cellStyle name="20% - Accent3 107 2" xfId="4413"/>
    <cellStyle name="20% - Accent3 108" xfId="421"/>
    <cellStyle name="20% - Accent3 108 2" xfId="4414"/>
    <cellStyle name="20% - Accent3 109" xfId="422"/>
    <cellStyle name="20% - Accent3 109 2" xfId="4415"/>
    <cellStyle name="20% - Accent3 11" xfId="423"/>
    <cellStyle name="20% - Accent3 11 2" xfId="424"/>
    <cellStyle name="20% - Accent3 11 2 2" xfId="4416"/>
    <cellStyle name="20% - Accent3 11 2 2 2" xfId="9186"/>
    <cellStyle name="20% - Accent3 11 2 2 2 2" xfId="18201"/>
    <cellStyle name="20% - Accent3 11 2 2 3" xfId="13694"/>
    <cellStyle name="20% - Accent3 11 2 3" xfId="6906"/>
    <cellStyle name="20% - Accent3 11 2 3 2" xfId="15921"/>
    <cellStyle name="20% - Accent3 11 2 4" xfId="11414"/>
    <cellStyle name="20% - Accent3 11 3" xfId="4417"/>
    <cellStyle name="20% - Accent3 11 3 2" xfId="9187"/>
    <cellStyle name="20% - Accent3 11 3 2 2" xfId="18202"/>
    <cellStyle name="20% - Accent3 11 3 3" xfId="13695"/>
    <cellStyle name="20% - Accent3 11 4" xfId="6905"/>
    <cellStyle name="20% - Accent3 11 4 2" xfId="15920"/>
    <cellStyle name="20% - Accent3 11 5" xfId="11413"/>
    <cellStyle name="20% - Accent3 11_draft transactions report_052009_rvsd" xfId="425"/>
    <cellStyle name="20% - Accent3 110" xfId="426"/>
    <cellStyle name="20% - Accent3 110 2" xfId="4418"/>
    <cellStyle name="20% - Accent3 110 2 2" xfId="9188"/>
    <cellStyle name="20% - Accent3 110 2 2 2" xfId="18203"/>
    <cellStyle name="20% - Accent3 110 2 3" xfId="13696"/>
    <cellStyle name="20% - Accent3 110 3" xfId="6907"/>
    <cellStyle name="20% - Accent3 110 3 2" xfId="15922"/>
    <cellStyle name="20% - Accent3 110 4" xfId="11415"/>
    <cellStyle name="20% - Accent3 111" xfId="427"/>
    <cellStyle name="20% - Accent3 111 2" xfId="4419"/>
    <cellStyle name="20% - Accent3 111 2 2" xfId="9189"/>
    <cellStyle name="20% - Accent3 111 2 2 2" xfId="18204"/>
    <cellStyle name="20% - Accent3 111 2 3" xfId="13697"/>
    <cellStyle name="20% - Accent3 111 3" xfId="6908"/>
    <cellStyle name="20% - Accent3 111 3 2" xfId="15923"/>
    <cellStyle name="20% - Accent3 111 4" xfId="11416"/>
    <cellStyle name="20% - Accent3 112" xfId="428"/>
    <cellStyle name="20% - Accent3 112 2" xfId="4420"/>
    <cellStyle name="20% - Accent3 112 2 2" xfId="9190"/>
    <cellStyle name="20% - Accent3 112 2 2 2" xfId="18205"/>
    <cellStyle name="20% - Accent3 112 2 3" xfId="13698"/>
    <cellStyle name="20% - Accent3 112 3" xfId="6909"/>
    <cellStyle name="20% - Accent3 112 3 2" xfId="15924"/>
    <cellStyle name="20% - Accent3 112 4" xfId="11417"/>
    <cellStyle name="20% - Accent3 113" xfId="429"/>
    <cellStyle name="20% - Accent3 113 2" xfId="4421"/>
    <cellStyle name="20% - Accent3 113 2 2" xfId="9191"/>
    <cellStyle name="20% - Accent3 113 2 2 2" xfId="18206"/>
    <cellStyle name="20% - Accent3 113 2 3" xfId="13699"/>
    <cellStyle name="20% - Accent3 113 3" xfId="6910"/>
    <cellStyle name="20% - Accent3 113 3 2" xfId="15925"/>
    <cellStyle name="20% - Accent3 113 4" xfId="11418"/>
    <cellStyle name="20% - Accent3 114" xfId="430"/>
    <cellStyle name="20% - Accent3 114 2" xfId="4422"/>
    <cellStyle name="20% - Accent3 114 2 2" xfId="9192"/>
    <cellStyle name="20% - Accent3 114 2 2 2" xfId="18207"/>
    <cellStyle name="20% - Accent3 114 2 3" xfId="13700"/>
    <cellStyle name="20% - Accent3 114 3" xfId="6911"/>
    <cellStyle name="20% - Accent3 114 3 2" xfId="15926"/>
    <cellStyle name="20% - Accent3 114 4" xfId="11419"/>
    <cellStyle name="20% - Accent3 115" xfId="431"/>
    <cellStyle name="20% - Accent3 115 2" xfId="4423"/>
    <cellStyle name="20% - Accent3 115 2 2" xfId="9193"/>
    <cellStyle name="20% - Accent3 115 2 2 2" xfId="18208"/>
    <cellStyle name="20% - Accent3 115 2 3" xfId="13701"/>
    <cellStyle name="20% - Accent3 115 3" xfId="6912"/>
    <cellStyle name="20% - Accent3 115 3 2" xfId="15927"/>
    <cellStyle name="20% - Accent3 115 4" xfId="11420"/>
    <cellStyle name="20% - Accent3 116" xfId="432"/>
    <cellStyle name="20% - Accent3 116 2" xfId="4424"/>
    <cellStyle name="20% - Accent3 116 2 2" xfId="9194"/>
    <cellStyle name="20% - Accent3 116 2 2 2" xfId="18209"/>
    <cellStyle name="20% - Accent3 116 2 3" xfId="13702"/>
    <cellStyle name="20% - Accent3 116 3" xfId="6913"/>
    <cellStyle name="20% - Accent3 116 3 2" xfId="15928"/>
    <cellStyle name="20% - Accent3 116 4" xfId="11421"/>
    <cellStyle name="20% - Accent3 117" xfId="433"/>
    <cellStyle name="20% - Accent3 117 2" xfId="4425"/>
    <cellStyle name="20% - Accent3 117 2 2" xfId="9195"/>
    <cellStyle name="20% - Accent3 117 2 2 2" xfId="18210"/>
    <cellStyle name="20% - Accent3 117 2 3" xfId="13703"/>
    <cellStyle name="20% - Accent3 117 3" xfId="6914"/>
    <cellStyle name="20% - Accent3 117 3 2" xfId="15929"/>
    <cellStyle name="20% - Accent3 117 4" xfId="11422"/>
    <cellStyle name="20% - Accent3 118" xfId="434"/>
    <cellStyle name="20% - Accent3 118 2" xfId="4426"/>
    <cellStyle name="20% - Accent3 118 2 2" xfId="9196"/>
    <cellStyle name="20% - Accent3 118 2 2 2" xfId="18211"/>
    <cellStyle name="20% - Accent3 118 2 3" xfId="13704"/>
    <cellStyle name="20% - Accent3 118 3" xfId="6915"/>
    <cellStyle name="20% - Accent3 118 3 2" xfId="15930"/>
    <cellStyle name="20% - Accent3 118 4" xfId="11423"/>
    <cellStyle name="20% - Accent3 119" xfId="3110"/>
    <cellStyle name="20% - Accent3 119 2" xfId="4427"/>
    <cellStyle name="20% - Accent3 119 2 2" xfId="9197"/>
    <cellStyle name="20% - Accent3 119 2 2 2" xfId="18212"/>
    <cellStyle name="20% - Accent3 119 2 3" xfId="13705"/>
    <cellStyle name="20% - Accent3 119 3" xfId="8499"/>
    <cellStyle name="20% - Accent3 119 3 2" xfId="17514"/>
    <cellStyle name="20% - Accent3 119 4" xfId="13007"/>
    <cellStyle name="20% - Accent3 12" xfId="435"/>
    <cellStyle name="20% - Accent3 12 2" xfId="436"/>
    <cellStyle name="20% - Accent3 12 2 2" xfId="4428"/>
    <cellStyle name="20% - Accent3 12 2 2 2" xfId="9198"/>
    <cellStyle name="20% - Accent3 12 2 2 2 2" xfId="18213"/>
    <cellStyle name="20% - Accent3 12 2 2 3" xfId="13706"/>
    <cellStyle name="20% - Accent3 12 2 3" xfId="6917"/>
    <cellStyle name="20% - Accent3 12 2 3 2" xfId="15932"/>
    <cellStyle name="20% - Accent3 12 2 4" xfId="11425"/>
    <cellStyle name="20% - Accent3 12 3" xfId="4429"/>
    <cellStyle name="20% - Accent3 12 3 2" xfId="9199"/>
    <cellStyle name="20% - Accent3 12 3 2 2" xfId="18214"/>
    <cellStyle name="20% - Accent3 12 3 3" xfId="13707"/>
    <cellStyle name="20% - Accent3 12 4" xfId="6916"/>
    <cellStyle name="20% - Accent3 12 4 2" xfId="15931"/>
    <cellStyle name="20% - Accent3 12 5" xfId="11424"/>
    <cellStyle name="20% - Accent3 12_draft transactions report_052009_rvsd" xfId="437"/>
    <cellStyle name="20% - Accent3 120" xfId="3130"/>
    <cellStyle name="20% - Accent3 120 2" xfId="4430"/>
    <cellStyle name="20% - Accent3 120 2 2" xfId="9200"/>
    <cellStyle name="20% - Accent3 120 2 2 2" xfId="18215"/>
    <cellStyle name="20% - Accent3 120 2 3" xfId="13708"/>
    <cellStyle name="20% - Accent3 120 3" xfId="8519"/>
    <cellStyle name="20% - Accent3 120 3 2" xfId="17534"/>
    <cellStyle name="20% - Accent3 120 4" xfId="13027"/>
    <cellStyle name="20% - Accent3 121" xfId="3143"/>
    <cellStyle name="20% - Accent3 121 2" xfId="4431"/>
    <cellStyle name="20% - Accent3 121 2 2" xfId="9201"/>
    <cellStyle name="20% - Accent3 121 2 2 2" xfId="18216"/>
    <cellStyle name="20% - Accent3 121 2 3" xfId="13709"/>
    <cellStyle name="20% - Accent3 121 3" xfId="8532"/>
    <cellStyle name="20% - Accent3 121 3 2" xfId="17547"/>
    <cellStyle name="20% - Accent3 121 4" xfId="13040"/>
    <cellStyle name="20% - Accent3 122" xfId="3150"/>
    <cellStyle name="20% - Accent3 123" xfId="3192"/>
    <cellStyle name="20% - Accent3 124" xfId="3226"/>
    <cellStyle name="20% - Accent3 125" xfId="3268"/>
    <cellStyle name="20% - Accent3 126" xfId="3310"/>
    <cellStyle name="20% - Accent3 127" xfId="3359"/>
    <cellStyle name="20% - Accent3 127 2" xfId="4432"/>
    <cellStyle name="20% - Accent3 127 2 2" xfId="9202"/>
    <cellStyle name="20% - Accent3 127 2 2 2" xfId="18217"/>
    <cellStyle name="20% - Accent3 127 2 3" xfId="13710"/>
    <cellStyle name="20% - Accent3 127 3" xfId="8538"/>
    <cellStyle name="20% - Accent3 127 3 2" xfId="17553"/>
    <cellStyle name="20% - Accent3 127 4" xfId="13046"/>
    <cellStyle name="20% - Accent3 128" xfId="3379"/>
    <cellStyle name="20% - Accent3 128 2" xfId="4433"/>
    <cellStyle name="20% - Accent3 128 2 2" xfId="9203"/>
    <cellStyle name="20% - Accent3 128 2 2 2" xfId="18218"/>
    <cellStyle name="20% - Accent3 128 2 3" xfId="13711"/>
    <cellStyle name="20% - Accent3 128 3" xfId="8558"/>
    <cellStyle name="20% - Accent3 128 3 2" xfId="17573"/>
    <cellStyle name="20% - Accent3 128 4" xfId="13066"/>
    <cellStyle name="20% - Accent3 129" xfId="3392"/>
    <cellStyle name="20% - Accent3 129 2" xfId="4434"/>
    <cellStyle name="20% - Accent3 129 2 2" xfId="9204"/>
    <cellStyle name="20% - Accent3 129 2 2 2" xfId="18219"/>
    <cellStyle name="20% - Accent3 129 2 3" xfId="13712"/>
    <cellStyle name="20% - Accent3 129 3" xfId="8571"/>
    <cellStyle name="20% - Accent3 129 3 2" xfId="17586"/>
    <cellStyle name="20% - Accent3 129 4" xfId="13079"/>
    <cellStyle name="20% - Accent3 13" xfId="438"/>
    <cellStyle name="20% - Accent3 13 2" xfId="439"/>
    <cellStyle name="20% - Accent3 13 2 2" xfId="4435"/>
    <cellStyle name="20% - Accent3 13 2 2 2" xfId="9205"/>
    <cellStyle name="20% - Accent3 13 2 2 2 2" xfId="18220"/>
    <cellStyle name="20% - Accent3 13 2 2 3" xfId="13713"/>
    <cellStyle name="20% - Accent3 13 2 3" xfId="6919"/>
    <cellStyle name="20% - Accent3 13 2 3 2" xfId="15934"/>
    <cellStyle name="20% - Accent3 13 2 4" xfId="11427"/>
    <cellStyle name="20% - Accent3 13 3" xfId="4436"/>
    <cellStyle name="20% - Accent3 13 3 2" xfId="9206"/>
    <cellStyle name="20% - Accent3 13 3 2 2" xfId="18221"/>
    <cellStyle name="20% - Accent3 13 3 3" xfId="13714"/>
    <cellStyle name="20% - Accent3 13 4" xfId="6918"/>
    <cellStyle name="20% - Accent3 13 4 2" xfId="15933"/>
    <cellStyle name="20% - Accent3 13 5" xfId="11426"/>
    <cellStyle name="20% - Accent3 13_draft transactions report_052009_rvsd" xfId="440"/>
    <cellStyle name="20% - Accent3 130" xfId="3398"/>
    <cellStyle name="20% - Accent3 130 2" xfId="4437"/>
    <cellStyle name="20% - Accent3 130 2 2" xfId="9207"/>
    <cellStyle name="20% - Accent3 130 2 2 2" xfId="18222"/>
    <cellStyle name="20% - Accent3 130 2 3" xfId="13715"/>
    <cellStyle name="20% - Accent3 130 3" xfId="8577"/>
    <cellStyle name="20% - Accent3 130 3 2" xfId="17592"/>
    <cellStyle name="20% - Accent3 130 4" xfId="13085"/>
    <cellStyle name="20% - Accent3 131" xfId="3418"/>
    <cellStyle name="20% - Accent3 131 2" xfId="4438"/>
    <cellStyle name="20% - Accent3 131 2 2" xfId="9208"/>
    <cellStyle name="20% - Accent3 131 2 2 2" xfId="18223"/>
    <cellStyle name="20% - Accent3 131 2 3" xfId="13716"/>
    <cellStyle name="20% - Accent3 131 3" xfId="8597"/>
    <cellStyle name="20% - Accent3 131 3 2" xfId="17612"/>
    <cellStyle name="20% - Accent3 131 4" xfId="13105"/>
    <cellStyle name="20% - Accent3 132" xfId="3431"/>
    <cellStyle name="20% - Accent3 132 2" xfId="4439"/>
    <cellStyle name="20% - Accent3 132 2 2" xfId="9209"/>
    <cellStyle name="20% - Accent3 132 2 2 2" xfId="18224"/>
    <cellStyle name="20% - Accent3 132 2 3" xfId="13717"/>
    <cellStyle name="20% - Accent3 132 3" xfId="8610"/>
    <cellStyle name="20% - Accent3 132 3 2" xfId="17625"/>
    <cellStyle name="20% - Accent3 132 4" xfId="13118"/>
    <cellStyle name="20% - Accent3 133" xfId="3444"/>
    <cellStyle name="20% - Accent3 133 2" xfId="4440"/>
    <cellStyle name="20% - Accent3 133 2 2" xfId="9210"/>
    <cellStyle name="20% - Accent3 133 2 2 2" xfId="18225"/>
    <cellStyle name="20% - Accent3 133 2 3" xfId="13718"/>
    <cellStyle name="20% - Accent3 133 3" xfId="8623"/>
    <cellStyle name="20% - Accent3 133 3 2" xfId="17638"/>
    <cellStyle name="20% - Accent3 133 4" xfId="13131"/>
    <cellStyle name="20% - Accent3 134" xfId="3457"/>
    <cellStyle name="20% - Accent3 134 2" xfId="4441"/>
    <cellStyle name="20% - Accent3 134 2 2" xfId="9211"/>
    <cellStyle name="20% - Accent3 134 2 2 2" xfId="18226"/>
    <cellStyle name="20% - Accent3 134 2 3" xfId="13719"/>
    <cellStyle name="20% - Accent3 134 3" xfId="8636"/>
    <cellStyle name="20% - Accent3 134 3 2" xfId="17651"/>
    <cellStyle name="20% - Accent3 134 4" xfId="13144"/>
    <cellStyle name="20% - Accent3 135" xfId="3464"/>
    <cellStyle name="20% - Accent3 136" xfId="3506"/>
    <cellStyle name="20% - Accent3 137" xfId="3540"/>
    <cellStyle name="20% - Accent3 138" xfId="3589"/>
    <cellStyle name="20% - Accent3 138 2" xfId="4442"/>
    <cellStyle name="20% - Accent3 138 2 2" xfId="9212"/>
    <cellStyle name="20% - Accent3 138 2 2 2" xfId="18227"/>
    <cellStyle name="20% - Accent3 138 2 3" xfId="13720"/>
    <cellStyle name="20% - Accent3 138 3" xfId="8642"/>
    <cellStyle name="20% - Accent3 138 3 2" xfId="17657"/>
    <cellStyle name="20% - Accent3 138 4" xfId="13150"/>
    <cellStyle name="20% - Accent3 139" xfId="3623"/>
    <cellStyle name="20% - Accent3 139 2" xfId="4443"/>
    <cellStyle name="20% - Accent3 139 2 2" xfId="9213"/>
    <cellStyle name="20% - Accent3 139 2 2 2" xfId="18228"/>
    <cellStyle name="20% - Accent3 139 2 3" xfId="13721"/>
    <cellStyle name="20% - Accent3 139 3" xfId="8662"/>
    <cellStyle name="20% - Accent3 139 3 2" xfId="17677"/>
    <cellStyle name="20% - Accent3 139 4" xfId="13170"/>
    <cellStyle name="20% - Accent3 14" xfId="441"/>
    <cellStyle name="20% - Accent3 14 2" xfId="442"/>
    <cellStyle name="20% - Accent3 14 2 2" xfId="4444"/>
    <cellStyle name="20% - Accent3 14 2 2 2" xfId="9214"/>
    <cellStyle name="20% - Accent3 14 2 2 2 2" xfId="18229"/>
    <cellStyle name="20% - Accent3 14 2 2 3" xfId="13722"/>
    <cellStyle name="20% - Accent3 14 2 3" xfId="6921"/>
    <cellStyle name="20% - Accent3 14 2 3 2" xfId="15936"/>
    <cellStyle name="20% - Accent3 14 2 4" xfId="11429"/>
    <cellStyle name="20% - Accent3 14 3" xfId="4445"/>
    <cellStyle name="20% - Accent3 14 3 2" xfId="9215"/>
    <cellStyle name="20% - Accent3 14 3 2 2" xfId="18230"/>
    <cellStyle name="20% - Accent3 14 3 3" xfId="13723"/>
    <cellStyle name="20% - Accent3 14 4" xfId="6920"/>
    <cellStyle name="20% - Accent3 14 4 2" xfId="15935"/>
    <cellStyle name="20% - Accent3 14 5" xfId="11428"/>
    <cellStyle name="20% - Accent3 14_draft transactions report_052009_rvsd" xfId="443"/>
    <cellStyle name="20% - Accent3 140" xfId="3636"/>
    <cellStyle name="20% - Accent3 140 2" xfId="4446"/>
    <cellStyle name="20% - Accent3 140 2 2" xfId="9216"/>
    <cellStyle name="20% - Accent3 140 2 2 2" xfId="18231"/>
    <cellStyle name="20% - Accent3 140 2 3" xfId="13724"/>
    <cellStyle name="20% - Accent3 140 3" xfId="8675"/>
    <cellStyle name="20% - Accent3 140 3 2" xfId="17690"/>
    <cellStyle name="20% - Accent3 140 4" xfId="13183"/>
    <cellStyle name="20% - Accent3 141" xfId="3649"/>
    <cellStyle name="20% - Accent3 141 2" xfId="4447"/>
    <cellStyle name="20% - Accent3 141 2 2" xfId="9217"/>
    <cellStyle name="20% - Accent3 141 2 2 2" xfId="18232"/>
    <cellStyle name="20% - Accent3 141 2 3" xfId="13725"/>
    <cellStyle name="20% - Accent3 141 3" xfId="8688"/>
    <cellStyle name="20% - Accent3 141 3 2" xfId="17703"/>
    <cellStyle name="20% - Accent3 141 4" xfId="13196"/>
    <cellStyle name="20% - Accent3 142" xfId="3662"/>
    <cellStyle name="20% - Accent3 142 2" xfId="4448"/>
    <cellStyle name="20% - Accent3 142 2 2" xfId="9218"/>
    <cellStyle name="20% - Accent3 142 2 2 2" xfId="18233"/>
    <cellStyle name="20% - Accent3 142 2 3" xfId="13726"/>
    <cellStyle name="20% - Accent3 142 3" xfId="8701"/>
    <cellStyle name="20% - Accent3 142 3 2" xfId="17716"/>
    <cellStyle name="20% - Accent3 142 4" xfId="13209"/>
    <cellStyle name="20% - Accent3 143" xfId="3675"/>
    <cellStyle name="20% - Accent3 143 2" xfId="4449"/>
    <cellStyle name="20% - Accent3 143 2 2" xfId="9219"/>
    <cellStyle name="20% - Accent3 143 2 2 2" xfId="18234"/>
    <cellStyle name="20% - Accent3 143 2 3" xfId="13727"/>
    <cellStyle name="20% - Accent3 143 3" xfId="8714"/>
    <cellStyle name="20% - Accent3 143 3 2" xfId="17729"/>
    <cellStyle name="20% - Accent3 143 4" xfId="13222"/>
    <cellStyle name="20% - Accent3 144" xfId="3688"/>
    <cellStyle name="20% - Accent3 144 2" xfId="4450"/>
    <cellStyle name="20% - Accent3 144 2 2" xfId="9220"/>
    <cellStyle name="20% - Accent3 144 2 2 2" xfId="18235"/>
    <cellStyle name="20% - Accent3 144 2 3" xfId="13728"/>
    <cellStyle name="20% - Accent3 144 3" xfId="8727"/>
    <cellStyle name="20% - Accent3 144 3 2" xfId="17742"/>
    <cellStyle name="20% - Accent3 144 4" xfId="13235"/>
    <cellStyle name="20% - Accent3 145" xfId="3701"/>
    <cellStyle name="20% - Accent3 145 2" xfId="4451"/>
    <cellStyle name="20% - Accent3 145 2 2" xfId="9221"/>
    <cellStyle name="20% - Accent3 145 2 2 2" xfId="18236"/>
    <cellStyle name="20% - Accent3 145 2 3" xfId="13729"/>
    <cellStyle name="20% - Accent3 145 3" xfId="8740"/>
    <cellStyle name="20% - Accent3 145 3 2" xfId="17755"/>
    <cellStyle name="20% - Accent3 145 4" xfId="13248"/>
    <cellStyle name="20% - Accent3 146" xfId="3715"/>
    <cellStyle name="20% - Accent3 146 2" xfId="4452"/>
    <cellStyle name="20% - Accent3 146 2 2" xfId="9222"/>
    <cellStyle name="20% - Accent3 146 2 2 2" xfId="18237"/>
    <cellStyle name="20% - Accent3 146 2 3" xfId="13730"/>
    <cellStyle name="20% - Accent3 146 3" xfId="8753"/>
    <cellStyle name="20% - Accent3 146 3 2" xfId="17768"/>
    <cellStyle name="20% - Accent3 146 4" xfId="13261"/>
    <cellStyle name="20% - Accent3 147" xfId="3609"/>
    <cellStyle name="20% - Accent3 148" xfId="3749"/>
    <cellStyle name="20% - Accent3 149" xfId="3783"/>
    <cellStyle name="20% - Accent3 15" xfId="444"/>
    <cellStyle name="20% - Accent3 15 2" xfId="445"/>
    <cellStyle name="20% - Accent3 15 2 2" xfId="4453"/>
    <cellStyle name="20% - Accent3 15 2 2 2" xfId="9223"/>
    <cellStyle name="20% - Accent3 15 2 2 2 2" xfId="18238"/>
    <cellStyle name="20% - Accent3 15 2 2 3" xfId="13731"/>
    <cellStyle name="20% - Accent3 15 2 3" xfId="6923"/>
    <cellStyle name="20% - Accent3 15 2 3 2" xfId="15938"/>
    <cellStyle name="20% - Accent3 15 2 4" xfId="11431"/>
    <cellStyle name="20% - Accent3 15 3" xfId="4454"/>
    <cellStyle name="20% - Accent3 15 3 2" xfId="9224"/>
    <cellStyle name="20% - Accent3 15 3 2 2" xfId="18239"/>
    <cellStyle name="20% - Accent3 15 3 3" xfId="13732"/>
    <cellStyle name="20% - Accent3 15 4" xfId="6922"/>
    <cellStyle name="20% - Accent3 15 4 2" xfId="15937"/>
    <cellStyle name="20% - Accent3 15 5" xfId="11430"/>
    <cellStyle name="20% - Accent3 15_draft transactions report_052009_rvsd" xfId="446"/>
    <cellStyle name="20% - Accent3 150" xfId="3832"/>
    <cellStyle name="20% - Accent3 151" xfId="3874"/>
    <cellStyle name="20% - Accent3 152" xfId="3987"/>
    <cellStyle name="20% - Accent3 153" xfId="4455"/>
    <cellStyle name="20% - Accent3 153 2" xfId="9225"/>
    <cellStyle name="20% - Accent3 153 2 2" xfId="18240"/>
    <cellStyle name="20% - Accent3 153 3" xfId="13733"/>
    <cellStyle name="20% - Accent3 154" xfId="6902"/>
    <cellStyle name="20% - Accent3 154 2" xfId="15917"/>
    <cellStyle name="20% - Accent3 155" xfId="11410"/>
    <cellStyle name="20% - Accent3 16" xfId="447"/>
    <cellStyle name="20% - Accent3 16 2" xfId="448"/>
    <cellStyle name="20% - Accent3 16 2 2" xfId="4456"/>
    <cellStyle name="20% - Accent3 16 2 2 2" xfId="9226"/>
    <cellStyle name="20% - Accent3 16 2 2 2 2" xfId="18241"/>
    <cellStyle name="20% - Accent3 16 2 2 3" xfId="13734"/>
    <cellStyle name="20% - Accent3 16 2 3" xfId="6925"/>
    <cellStyle name="20% - Accent3 16 2 3 2" xfId="15940"/>
    <cellStyle name="20% - Accent3 16 2 4" xfId="11433"/>
    <cellStyle name="20% - Accent3 16 3" xfId="4457"/>
    <cellStyle name="20% - Accent3 16 3 2" xfId="9227"/>
    <cellStyle name="20% - Accent3 16 3 2 2" xfId="18242"/>
    <cellStyle name="20% - Accent3 16 3 3" xfId="13735"/>
    <cellStyle name="20% - Accent3 16 4" xfId="6924"/>
    <cellStyle name="20% - Accent3 16 4 2" xfId="15939"/>
    <cellStyle name="20% - Accent3 16 5" xfId="11432"/>
    <cellStyle name="20% - Accent3 16_draft transactions report_052009_rvsd" xfId="449"/>
    <cellStyle name="20% - Accent3 17" xfId="450"/>
    <cellStyle name="20% - Accent3 17 2" xfId="451"/>
    <cellStyle name="20% - Accent3 17 2 2" xfId="4458"/>
    <cellStyle name="20% - Accent3 17 2 2 2" xfId="9228"/>
    <cellStyle name="20% - Accent3 17 2 2 2 2" xfId="18243"/>
    <cellStyle name="20% - Accent3 17 2 2 3" xfId="13736"/>
    <cellStyle name="20% - Accent3 17 2 3" xfId="6927"/>
    <cellStyle name="20% - Accent3 17 2 3 2" xfId="15942"/>
    <cellStyle name="20% - Accent3 17 2 4" xfId="11435"/>
    <cellStyle name="20% - Accent3 17 3" xfId="4459"/>
    <cellStyle name="20% - Accent3 17 3 2" xfId="9229"/>
    <cellStyle name="20% - Accent3 17 3 2 2" xfId="18244"/>
    <cellStyle name="20% - Accent3 17 3 3" xfId="13737"/>
    <cellStyle name="20% - Accent3 17 4" xfId="6926"/>
    <cellStyle name="20% - Accent3 17 4 2" xfId="15941"/>
    <cellStyle name="20% - Accent3 17 5" xfId="11434"/>
    <cellStyle name="20% - Accent3 17_draft transactions report_052009_rvsd" xfId="452"/>
    <cellStyle name="20% - Accent3 18" xfId="453"/>
    <cellStyle name="20% - Accent3 18 2" xfId="454"/>
    <cellStyle name="20% - Accent3 18 2 2" xfId="4460"/>
    <cellStyle name="20% - Accent3 18 2 2 2" xfId="9230"/>
    <cellStyle name="20% - Accent3 18 2 2 2 2" xfId="18245"/>
    <cellStyle name="20% - Accent3 18 2 2 3" xfId="13738"/>
    <cellStyle name="20% - Accent3 18 2 3" xfId="6929"/>
    <cellStyle name="20% - Accent3 18 2 3 2" xfId="15944"/>
    <cellStyle name="20% - Accent3 18 2 4" xfId="11437"/>
    <cellStyle name="20% - Accent3 18 3" xfId="4461"/>
    <cellStyle name="20% - Accent3 18 3 2" xfId="9231"/>
    <cellStyle name="20% - Accent3 18 3 2 2" xfId="18246"/>
    <cellStyle name="20% - Accent3 18 3 3" xfId="13739"/>
    <cellStyle name="20% - Accent3 18 4" xfId="6928"/>
    <cellStyle name="20% - Accent3 18 4 2" xfId="15943"/>
    <cellStyle name="20% - Accent3 18 5" xfId="11436"/>
    <cellStyle name="20% - Accent3 18_draft transactions report_052009_rvsd" xfId="455"/>
    <cellStyle name="20% - Accent3 19" xfId="456"/>
    <cellStyle name="20% - Accent3 19 2" xfId="457"/>
    <cellStyle name="20% - Accent3 19 2 2" xfId="4462"/>
    <cellStyle name="20% - Accent3 19 2 2 2" xfId="9232"/>
    <cellStyle name="20% - Accent3 19 2 2 2 2" xfId="18247"/>
    <cellStyle name="20% - Accent3 19 2 2 3" xfId="13740"/>
    <cellStyle name="20% - Accent3 19 2 3" xfId="6931"/>
    <cellStyle name="20% - Accent3 19 2 3 2" xfId="15946"/>
    <cellStyle name="20% - Accent3 19 2 4" xfId="11439"/>
    <cellStyle name="20% - Accent3 19 3" xfId="4463"/>
    <cellStyle name="20% - Accent3 19 3 2" xfId="9233"/>
    <cellStyle name="20% - Accent3 19 3 2 2" xfId="18248"/>
    <cellStyle name="20% - Accent3 19 3 3" xfId="13741"/>
    <cellStyle name="20% - Accent3 19 4" xfId="6930"/>
    <cellStyle name="20% - Accent3 19 4 2" xfId="15945"/>
    <cellStyle name="20% - Accent3 19 5" xfId="11438"/>
    <cellStyle name="20% - Accent3 19_draft transactions report_052009_rvsd" xfId="458"/>
    <cellStyle name="20% - Accent3 2" xfId="459"/>
    <cellStyle name="20% - Accent3 2 2" xfId="460"/>
    <cellStyle name="20% - Accent3 2 2 2" xfId="461"/>
    <cellStyle name="20% - Accent3 2 2 2 2" xfId="4464"/>
    <cellStyle name="20% - Accent3 2 2 2 2 2" xfId="9234"/>
    <cellStyle name="20% - Accent3 2 2 2 2 2 2" xfId="18249"/>
    <cellStyle name="20% - Accent3 2 2 2 2 3" xfId="13742"/>
    <cellStyle name="20% - Accent3 2 2 2 3" xfId="6934"/>
    <cellStyle name="20% - Accent3 2 2 2 3 2" xfId="15949"/>
    <cellStyle name="20% - Accent3 2 2 2 4" xfId="11442"/>
    <cellStyle name="20% - Accent3 2 2 3" xfId="4465"/>
    <cellStyle name="20% - Accent3 2 2 3 2" xfId="9235"/>
    <cellStyle name="20% - Accent3 2 2 3 2 2" xfId="18250"/>
    <cellStyle name="20% - Accent3 2 2 3 3" xfId="13743"/>
    <cellStyle name="20% - Accent3 2 2 4" xfId="6933"/>
    <cellStyle name="20% - Accent3 2 2 4 2" xfId="15948"/>
    <cellStyle name="20% - Accent3 2 2 5" xfId="11441"/>
    <cellStyle name="20% - Accent3 2 2_draft transactions report_052009_rvsd" xfId="462"/>
    <cellStyle name="20% - Accent3 2 3" xfId="463"/>
    <cellStyle name="20% - Accent3 2 3 2" xfId="4466"/>
    <cellStyle name="20% - Accent3 2 3 2 2" xfId="9236"/>
    <cellStyle name="20% - Accent3 2 3 2 2 2" xfId="18251"/>
    <cellStyle name="20% - Accent3 2 3 2 3" xfId="13744"/>
    <cellStyle name="20% - Accent3 2 3 3" xfId="6935"/>
    <cellStyle name="20% - Accent3 2 3 3 2" xfId="15950"/>
    <cellStyle name="20% - Accent3 2 3 4" xfId="11443"/>
    <cellStyle name="20% - Accent3 2 4" xfId="4467"/>
    <cellStyle name="20% - Accent3 2 4 2" xfId="9237"/>
    <cellStyle name="20% - Accent3 2 4 2 2" xfId="18252"/>
    <cellStyle name="20% - Accent3 2 4 3" xfId="13745"/>
    <cellStyle name="20% - Accent3 2 5" xfId="6932"/>
    <cellStyle name="20% - Accent3 2 5 2" xfId="15947"/>
    <cellStyle name="20% - Accent3 2 6" xfId="11440"/>
    <cellStyle name="20% - Accent3 2_draft transactions report_052009_rvsd" xfId="464"/>
    <cellStyle name="20% - Accent3 20" xfId="465"/>
    <cellStyle name="20% - Accent3 20 2" xfId="466"/>
    <cellStyle name="20% - Accent3 20 2 2" xfId="4468"/>
    <cellStyle name="20% - Accent3 20 2 2 2" xfId="9238"/>
    <cellStyle name="20% - Accent3 20 2 2 2 2" xfId="18253"/>
    <cellStyle name="20% - Accent3 20 2 2 3" xfId="13746"/>
    <cellStyle name="20% - Accent3 20 2 3" xfId="6937"/>
    <cellStyle name="20% - Accent3 20 2 3 2" xfId="15952"/>
    <cellStyle name="20% - Accent3 20 2 4" xfId="11445"/>
    <cellStyle name="20% - Accent3 20 3" xfId="4469"/>
    <cellStyle name="20% - Accent3 20 3 2" xfId="9239"/>
    <cellStyle name="20% - Accent3 20 3 2 2" xfId="18254"/>
    <cellStyle name="20% - Accent3 20 3 3" xfId="13747"/>
    <cellStyle name="20% - Accent3 20 4" xfId="6936"/>
    <cellStyle name="20% - Accent3 20 4 2" xfId="15951"/>
    <cellStyle name="20% - Accent3 20 5" xfId="11444"/>
    <cellStyle name="20% - Accent3 20_draft transactions report_052009_rvsd" xfId="467"/>
    <cellStyle name="20% - Accent3 21" xfId="468"/>
    <cellStyle name="20% - Accent3 21 2" xfId="469"/>
    <cellStyle name="20% - Accent3 21 2 2" xfId="4470"/>
    <cellStyle name="20% - Accent3 21 2 2 2" xfId="9240"/>
    <cellStyle name="20% - Accent3 21 2 2 2 2" xfId="18255"/>
    <cellStyle name="20% - Accent3 21 2 2 3" xfId="13748"/>
    <cellStyle name="20% - Accent3 21 2 3" xfId="6939"/>
    <cellStyle name="20% - Accent3 21 2 3 2" xfId="15954"/>
    <cellStyle name="20% - Accent3 21 2 4" xfId="11447"/>
    <cellStyle name="20% - Accent3 21 3" xfId="4471"/>
    <cellStyle name="20% - Accent3 21 3 2" xfId="9241"/>
    <cellStyle name="20% - Accent3 21 3 2 2" xfId="18256"/>
    <cellStyle name="20% - Accent3 21 3 3" xfId="13749"/>
    <cellStyle name="20% - Accent3 21 4" xfId="6938"/>
    <cellStyle name="20% - Accent3 21 4 2" xfId="15953"/>
    <cellStyle name="20% - Accent3 21 5" xfId="11446"/>
    <cellStyle name="20% - Accent3 21_draft transactions report_052009_rvsd" xfId="470"/>
    <cellStyle name="20% - Accent3 22" xfId="471"/>
    <cellStyle name="20% - Accent3 22 2" xfId="472"/>
    <cellStyle name="20% - Accent3 22 2 2" xfId="4472"/>
    <cellStyle name="20% - Accent3 22 2 2 2" xfId="9242"/>
    <cellStyle name="20% - Accent3 22 2 2 2 2" xfId="18257"/>
    <cellStyle name="20% - Accent3 22 2 2 3" xfId="13750"/>
    <cellStyle name="20% - Accent3 22 2 3" xfId="6941"/>
    <cellStyle name="20% - Accent3 22 2 3 2" xfId="15956"/>
    <cellStyle name="20% - Accent3 22 2 4" xfId="11449"/>
    <cellStyle name="20% - Accent3 22 3" xfId="4473"/>
    <cellStyle name="20% - Accent3 22 3 2" xfId="9243"/>
    <cellStyle name="20% - Accent3 22 3 2 2" xfId="18258"/>
    <cellStyle name="20% - Accent3 22 3 3" xfId="13751"/>
    <cellStyle name="20% - Accent3 22 4" xfId="6940"/>
    <cellStyle name="20% - Accent3 22 4 2" xfId="15955"/>
    <cellStyle name="20% - Accent3 22 5" xfId="11448"/>
    <cellStyle name="20% - Accent3 22_draft transactions report_052009_rvsd" xfId="473"/>
    <cellStyle name="20% - Accent3 23" xfId="474"/>
    <cellStyle name="20% - Accent3 23 2" xfId="475"/>
    <cellStyle name="20% - Accent3 23 2 2" xfId="4474"/>
    <cellStyle name="20% - Accent3 23 2 2 2" xfId="9244"/>
    <cellStyle name="20% - Accent3 23 2 2 2 2" xfId="18259"/>
    <cellStyle name="20% - Accent3 23 2 2 3" xfId="13752"/>
    <cellStyle name="20% - Accent3 23 2 3" xfId="6943"/>
    <cellStyle name="20% - Accent3 23 2 3 2" xfId="15958"/>
    <cellStyle name="20% - Accent3 23 2 4" xfId="11451"/>
    <cellStyle name="20% - Accent3 23 3" xfId="4475"/>
    <cellStyle name="20% - Accent3 23 3 2" xfId="9245"/>
    <cellStyle name="20% - Accent3 23 3 2 2" xfId="18260"/>
    <cellStyle name="20% - Accent3 23 3 3" xfId="13753"/>
    <cellStyle name="20% - Accent3 23 4" xfId="6942"/>
    <cellStyle name="20% - Accent3 23 4 2" xfId="15957"/>
    <cellStyle name="20% - Accent3 23 5" xfId="11450"/>
    <cellStyle name="20% - Accent3 23_draft transactions report_052009_rvsd" xfId="476"/>
    <cellStyle name="20% - Accent3 24" xfId="477"/>
    <cellStyle name="20% - Accent3 24 2" xfId="478"/>
    <cellStyle name="20% - Accent3 24 2 2" xfId="4476"/>
    <cellStyle name="20% - Accent3 24 2 2 2" xfId="9246"/>
    <cellStyle name="20% - Accent3 24 2 2 2 2" xfId="18261"/>
    <cellStyle name="20% - Accent3 24 2 2 3" xfId="13754"/>
    <cellStyle name="20% - Accent3 24 2 3" xfId="6945"/>
    <cellStyle name="20% - Accent3 24 2 3 2" xfId="15960"/>
    <cellStyle name="20% - Accent3 24 2 4" xfId="11453"/>
    <cellStyle name="20% - Accent3 24 3" xfId="4477"/>
    <cellStyle name="20% - Accent3 24 3 2" xfId="9247"/>
    <cellStyle name="20% - Accent3 24 3 2 2" xfId="18262"/>
    <cellStyle name="20% - Accent3 24 3 3" xfId="13755"/>
    <cellStyle name="20% - Accent3 24 4" xfId="6944"/>
    <cellStyle name="20% - Accent3 24 4 2" xfId="15959"/>
    <cellStyle name="20% - Accent3 24 5" xfId="11452"/>
    <cellStyle name="20% - Accent3 24_draft transactions report_052009_rvsd" xfId="479"/>
    <cellStyle name="20% - Accent3 25" xfId="480"/>
    <cellStyle name="20% - Accent3 25 2" xfId="481"/>
    <cellStyle name="20% - Accent3 25 2 2" xfId="4478"/>
    <cellStyle name="20% - Accent3 25 2 2 2" xfId="9248"/>
    <cellStyle name="20% - Accent3 25 2 2 2 2" xfId="18263"/>
    <cellStyle name="20% - Accent3 25 2 2 3" xfId="13756"/>
    <cellStyle name="20% - Accent3 25 2 3" xfId="6947"/>
    <cellStyle name="20% - Accent3 25 2 3 2" xfId="15962"/>
    <cellStyle name="20% - Accent3 25 2 4" xfId="11455"/>
    <cellStyle name="20% - Accent3 25 3" xfId="4479"/>
    <cellStyle name="20% - Accent3 25 3 2" xfId="9249"/>
    <cellStyle name="20% - Accent3 25 3 2 2" xfId="18264"/>
    <cellStyle name="20% - Accent3 25 3 3" xfId="13757"/>
    <cellStyle name="20% - Accent3 25 4" xfId="6946"/>
    <cellStyle name="20% - Accent3 25 4 2" xfId="15961"/>
    <cellStyle name="20% - Accent3 25 5" xfId="11454"/>
    <cellStyle name="20% - Accent3 25_draft transactions report_052009_rvsd" xfId="482"/>
    <cellStyle name="20% - Accent3 26" xfId="483"/>
    <cellStyle name="20% - Accent3 26 2" xfId="484"/>
    <cellStyle name="20% - Accent3 26 2 2" xfId="4480"/>
    <cellStyle name="20% - Accent3 26 2 2 2" xfId="9250"/>
    <cellStyle name="20% - Accent3 26 2 2 2 2" xfId="18265"/>
    <cellStyle name="20% - Accent3 26 2 2 3" xfId="13758"/>
    <cellStyle name="20% - Accent3 26 2 3" xfId="6949"/>
    <cellStyle name="20% - Accent3 26 2 3 2" xfId="15964"/>
    <cellStyle name="20% - Accent3 26 2 4" xfId="11457"/>
    <cellStyle name="20% - Accent3 26 3" xfId="4481"/>
    <cellStyle name="20% - Accent3 26 3 2" xfId="9251"/>
    <cellStyle name="20% - Accent3 26 3 2 2" xfId="18266"/>
    <cellStyle name="20% - Accent3 26 3 3" xfId="13759"/>
    <cellStyle name="20% - Accent3 26 4" xfId="6948"/>
    <cellStyle name="20% - Accent3 26 4 2" xfId="15963"/>
    <cellStyle name="20% - Accent3 26 5" xfId="11456"/>
    <cellStyle name="20% - Accent3 26_draft transactions report_052009_rvsd" xfId="485"/>
    <cellStyle name="20% - Accent3 27" xfId="486"/>
    <cellStyle name="20% - Accent3 27 2" xfId="487"/>
    <cellStyle name="20% - Accent3 27 2 2" xfId="4482"/>
    <cellStyle name="20% - Accent3 27 2 2 2" xfId="9252"/>
    <cellStyle name="20% - Accent3 27 2 2 2 2" xfId="18267"/>
    <cellStyle name="20% - Accent3 27 2 2 3" xfId="13760"/>
    <cellStyle name="20% - Accent3 27 2 3" xfId="6951"/>
    <cellStyle name="20% - Accent3 27 2 3 2" xfId="15966"/>
    <cellStyle name="20% - Accent3 27 2 4" xfId="11459"/>
    <cellStyle name="20% - Accent3 27 3" xfId="4483"/>
    <cellStyle name="20% - Accent3 27 3 2" xfId="9253"/>
    <cellStyle name="20% - Accent3 27 3 2 2" xfId="18268"/>
    <cellStyle name="20% - Accent3 27 3 3" xfId="13761"/>
    <cellStyle name="20% - Accent3 27 4" xfId="6950"/>
    <cellStyle name="20% - Accent3 27 4 2" xfId="15965"/>
    <cellStyle name="20% - Accent3 27 5" xfId="11458"/>
    <cellStyle name="20% - Accent3 27_draft transactions report_052009_rvsd" xfId="488"/>
    <cellStyle name="20% - Accent3 28" xfId="489"/>
    <cellStyle name="20% - Accent3 28 2" xfId="490"/>
    <cellStyle name="20% - Accent3 28 2 2" xfId="4484"/>
    <cellStyle name="20% - Accent3 28 2 2 2" xfId="9254"/>
    <cellStyle name="20% - Accent3 28 2 2 2 2" xfId="18269"/>
    <cellStyle name="20% - Accent3 28 2 2 3" xfId="13762"/>
    <cellStyle name="20% - Accent3 28 2 3" xfId="6953"/>
    <cellStyle name="20% - Accent3 28 2 3 2" xfId="15968"/>
    <cellStyle name="20% - Accent3 28 2 4" xfId="11461"/>
    <cellStyle name="20% - Accent3 28 3" xfId="4485"/>
    <cellStyle name="20% - Accent3 28 3 2" xfId="9255"/>
    <cellStyle name="20% - Accent3 28 3 2 2" xfId="18270"/>
    <cellStyle name="20% - Accent3 28 3 3" xfId="13763"/>
    <cellStyle name="20% - Accent3 28 4" xfId="6952"/>
    <cellStyle name="20% - Accent3 28 4 2" xfId="15967"/>
    <cellStyle name="20% - Accent3 28 5" xfId="11460"/>
    <cellStyle name="20% - Accent3 28_draft transactions report_052009_rvsd" xfId="491"/>
    <cellStyle name="20% - Accent3 29" xfId="492"/>
    <cellStyle name="20% - Accent3 29 2" xfId="493"/>
    <cellStyle name="20% - Accent3 29 2 2" xfId="4486"/>
    <cellStyle name="20% - Accent3 29 2 2 2" xfId="9256"/>
    <cellStyle name="20% - Accent3 29 2 2 2 2" xfId="18271"/>
    <cellStyle name="20% - Accent3 29 2 2 3" xfId="13764"/>
    <cellStyle name="20% - Accent3 29 2 3" xfId="6955"/>
    <cellStyle name="20% - Accent3 29 2 3 2" xfId="15970"/>
    <cellStyle name="20% - Accent3 29 2 4" xfId="11463"/>
    <cellStyle name="20% - Accent3 29 3" xfId="4487"/>
    <cellStyle name="20% - Accent3 29 3 2" xfId="9257"/>
    <cellStyle name="20% - Accent3 29 3 2 2" xfId="18272"/>
    <cellStyle name="20% - Accent3 29 3 3" xfId="13765"/>
    <cellStyle name="20% - Accent3 29 4" xfId="6954"/>
    <cellStyle name="20% - Accent3 29 4 2" xfId="15969"/>
    <cellStyle name="20% - Accent3 29 5" xfId="11462"/>
    <cellStyle name="20% - Accent3 29_draft transactions report_052009_rvsd" xfId="494"/>
    <cellStyle name="20% - Accent3 3" xfId="495"/>
    <cellStyle name="20% - Accent3 3 2" xfId="496"/>
    <cellStyle name="20% - Accent3 3 2 2" xfId="497"/>
    <cellStyle name="20% - Accent3 3 2 2 2" xfId="4488"/>
    <cellStyle name="20% - Accent3 3 2 2 2 2" xfId="9258"/>
    <cellStyle name="20% - Accent3 3 2 2 2 2 2" xfId="18273"/>
    <cellStyle name="20% - Accent3 3 2 2 2 3" xfId="13766"/>
    <cellStyle name="20% - Accent3 3 2 2 3" xfId="6958"/>
    <cellStyle name="20% - Accent3 3 2 2 3 2" xfId="15973"/>
    <cellStyle name="20% - Accent3 3 2 2 4" xfId="11466"/>
    <cellStyle name="20% - Accent3 3 2 3" xfId="4489"/>
    <cellStyle name="20% - Accent3 3 2 3 2" xfId="9259"/>
    <cellStyle name="20% - Accent3 3 2 3 2 2" xfId="18274"/>
    <cellStyle name="20% - Accent3 3 2 3 3" xfId="13767"/>
    <cellStyle name="20% - Accent3 3 2 4" xfId="6957"/>
    <cellStyle name="20% - Accent3 3 2 4 2" xfId="15972"/>
    <cellStyle name="20% - Accent3 3 2 5" xfId="11465"/>
    <cellStyle name="20% - Accent3 3 2_draft transactions report_052009_rvsd" xfId="498"/>
    <cellStyle name="20% - Accent3 3 3" xfId="499"/>
    <cellStyle name="20% - Accent3 3 3 2" xfId="4490"/>
    <cellStyle name="20% - Accent3 3 3 2 2" xfId="9260"/>
    <cellStyle name="20% - Accent3 3 3 2 2 2" xfId="18275"/>
    <cellStyle name="20% - Accent3 3 3 2 3" xfId="13768"/>
    <cellStyle name="20% - Accent3 3 3 3" xfId="6959"/>
    <cellStyle name="20% - Accent3 3 3 3 2" xfId="15974"/>
    <cellStyle name="20% - Accent3 3 3 4" xfId="11467"/>
    <cellStyle name="20% - Accent3 3 4" xfId="4491"/>
    <cellStyle name="20% - Accent3 3 4 2" xfId="9261"/>
    <cellStyle name="20% - Accent3 3 4 2 2" xfId="18276"/>
    <cellStyle name="20% - Accent3 3 4 3" xfId="13769"/>
    <cellStyle name="20% - Accent3 3 5" xfId="6956"/>
    <cellStyle name="20% - Accent3 3 5 2" xfId="15971"/>
    <cellStyle name="20% - Accent3 3 6" xfId="11464"/>
    <cellStyle name="20% - Accent3 3_draft transactions report_052009_rvsd" xfId="500"/>
    <cellStyle name="20% - Accent3 30" xfId="501"/>
    <cellStyle name="20% - Accent3 30 2" xfId="502"/>
    <cellStyle name="20% - Accent3 30 2 2" xfId="4492"/>
    <cellStyle name="20% - Accent3 30 2 2 2" xfId="9262"/>
    <cellStyle name="20% - Accent3 30 2 2 2 2" xfId="18277"/>
    <cellStyle name="20% - Accent3 30 2 2 3" xfId="13770"/>
    <cellStyle name="20% - Accent3 30 2 3" xfId="6961"/>
    <cellStyle name="20% - Accent3 30 2 3 2" xfId="15976"/>
    <cellStyle name="20% - Accent3 30 2 4" xfId="11469"/>
    <cellStyle name="20% - Accent3 30 3" xfId="4493"/>
    <cellStyle name="20% - Accent3 30 3 2" xfId="9263"/>
    <cellStyle name="20% - Accent3 30 3 2 2" xfId="18278"/>
    <cellStyle name="20% - Accent3 30 3 3" xfId="13771"/>
    <cellStyle name="20% - Accent3 30 4" xfId="6960"/>
    <cellStyle name="20% - Accent3 30 4 2" xfId="15975"/>
    <cellStyle name="20% - Accent3 30 5" xfId="11468"/>
    <cellStyle name="20% - Accent3 30_draft transactions report_052009_rvsd" xfId="503"/>
    <cellStyle name="20% - Accent3 31" xfId="504"/>
    <cellStyle name="20% - Accent3 31 2" xfId="505"/>
    <cellStyle name="20% - Accent3 31 2 2" xfId="4494"/>
    <cellStyle name="20% - Accent3 31 2 2 2" xfId="9264"/>
    <cellStyle name="20% - Accent3 31 2 2 2 2" xfId="18279"/>
    <cellStyle name="20% - Accent3 31 2 2 3" xfId="13772"/>
    <cellStyle name="20% - Accent3 31 2 3" xfId="6963"/>
    <cellStyle name="20% - Accent3 31 2 3 2" xfId="15978"/>
    <cellStyle name="20% - Accent3 31 2 4" xfId="11471"/>
    <cellStyle name="20% - Accent3 31 3" xfId="4495"/>
    <cellStyle name="20% - Accent3 31 3 2" xfId="9265"/>
    <cellStyle name="20% - Accent3 31 3 2 2" xfId="18280"/>
    <cellStyle name="20% - Accent3 31 3 3" xfId="13773"/>
    <cellStyle name="20% - Accent3 31 4" xfId="6962"/>
    <cellStyle name="20% - Accent3 31 4 2" xfId="15977"/>
    <cellStyle name="20% - Accent3 31 5" xfId="11470"/>
    <cellStyle name="20% - Accent3 31_draft transactions report_052009_rvsd" xfId="506"/>
    <cellStyle name="20% - Accent3 32" xfId="507"/>
    <cellStyle name="20% - Accent3 32 2" xfId="508"/>
    <cellStyle name="20% - Accent3 32 2 2" xfId="4496"/>
    <cellStyle name="20% - Accent3 32 2 2 2" xfId="9266"/>
    <cellStyle name="20% - Accent3 32 2 2 2 2" xfId="18281"/>
    <cellStyle name="20% - Accent3 32 2 2 3" xfId="13774"/>
    <cellStyle name="20% - Accent3 32 2 3" xfId="6965"/>
    <cellStyle name="20% - Accent3 32 2 3 2" xfId="15980"/>
    <cellStyle name="20% - Accent3 32 2 4" xfId="11473"/>
    <cellStyle name="20% - Accent3 32 3" xfId="4497"/>
    <cellStyle name="20% - Accent3 32 3 2" xfId="9267"/>
    <cellStyle name="20% - Accent3 32 3 2 2" xfId="18282"/>
    <cellStyle name="20% - Accent3 32 3 3" xfId="13775"/>
    <cellStyle name="20% - Accent3 32 4" xfId="6964"/>
    <cellStyle name="20% - Accent3 32 4 2" xfId="15979"/>
    <cellStyle name="20% - Accent3 32 5" xfId="11472"/>
    <cellStyle name="20% - Accent3 32_draft transactions report_052009_rvsd" xfId="509"/>
    <cellStyle name="20% - Accent3 33" xfId="510"/>
    <cellStyle name="20% - Accent3 33 2" xfId="4498"/>
    <cellStyle name="20% - Accent3 33 2 2" xfId="9268"/>
    <cellStyle name="20% - Accent3 33 2 2 2" xfId="18283"/>
    <cellStyle name="20% - Accent3 33 2 3" xfId="13776"/>
    <cellStyle name="20% - Accent3 33 3" xfId="6966"/>
    <cellStyle name="20% - Accent3 33 3 2" xfId="15981"/>
    <cellStyle name="20% - Accent3 33 4" xfId="11474"/>
    <cellStyle name="20% - Accent3 34" xfId="511"/>
    <cellStyle name="20% - Accent3 34 2" xfId="4499"/>
    <cellStyle name="20% - Accent3 34 2 2" xfId="9269"/>
    <cellStyle name="20% - Accent3 34 2 2 2" xfId="18284"/>
    <cellStyle name="20% - Accent3 34 2 3" xfId="13777"/>
    <cellStyle name="20% - Accent3 34 3" xfId="6967"/>
    <cellStyle name="20% - Accent3 34 3 2" xfId="15982"/>
    <cellStyle name="20% - Accent3 34 4" xfId="11475"/>
    <cellStyle name="20% - Accent3 35" xfId="512"/>
    <cellStyle name="20% - Accent3 35 2" xfId="4500"/>
    <cellStyle name="20% - Accent3 35 2 2" xfId="9270"/>
    <cellStyle name="20% - Accent3 35 2 2 2" xfId="18285"/>
    <cellStyle name="20% - Accent3 35 2 3" xfId="13778"/>
    <cellStyle name="20% - Accent3 35 3" xfId="6968"/>
    <cellStyle name="20% - Accent3 35 3 2" xfId="15983"/>
    <cellStyle name="20% - Accent3 35 4" xfId="11476"/>
    <cellStyle name="20% - Accent3 36" xfId="513"/>
    <cellStyle name="20% - Accent3 36 2" xfId="4501"/>
    <cellStyle name="20% - Accent3 36 2 2" xfId="9271"/>
    <cellStyle name="20% - Accent3 36 2 2 2" xfId="18286"/>
    <cellStyle name="20% - Accent3 36 2 3" xfId="13779"/>
    <cellStyle name="20% - Accent3 36 3" xfId="6969"/>
    <cellStyle name="20% - Accent3 36 3 2" xfId="15984"/>
    <cellStyle name="20% - Accent3 36 4" xfId="11477"/>
    <cellStyle name="20% - Accent3 37" xfId="514"/>
    <cellStyle name="20% - Accent3 37 2" xfId="4502"/>
    <cellStyle name="20% - Accent3 37 2 2" xfId="9272"/>
    <cellStyle name="20% - Accent3 37 2 2 2" xfId="18287"/>
    <cellStyle name="20% - Accent3 37 2 3" xfId="13780"/>
    <cellStyle name="20% - Accent3 37 3" xfId="6970"/>
    <cellStyle name="20% - Accent3 37 3 2" xfId="15985"/>
    <cellStyle name="20% - Accent3 37 4" xfId="11478"/>
    <cellStyle name="20% - Accent3 38" xfId="515"/>
    <cellStyle name="20% - Accent3 38 2" xfId="4503"/>
    <cellStyle name="20% - Accent3 38 2 2" xfId="9273"/>
    <cellStyle name="20% - Accent3 38 2 2 2" xfId="18288"/>
    <cellStyle name="20% - Accent3 38 2 3" xfId="13781"/>
    <cellStyle name="20% - Accent3 38 3" xfId="6971"/>
    <cellStyle name="20% - Accent3 38 3 2" xfId="15986"/>
    <cellStyle name="20% - Accent3 38 4" xfId="11479"/>
    <cellStyle name="20% - Accent3 39" xfId="516"/>
    <cellStyle name="20% - Accent3 39 2" xfId="4504"/>
    <cellStyle name="20% - Accent3 39 2 2" xfId="9274"/>
    <cellStyle name="20% - Accent3 39 2 2 2" xfId="18289"/>
    <cellStyle name="20% - Accent3 39 2 3" xfId="13782"/>
    <cellStyle name="20% - Accent3 39 3" xfId="6972"/>
    <cellStyle name="20% - Accent3 39 3 2" xfId="15987"/>
    <cellStyle name="20% - Accent3 39 4" xfId="11480"/>
    <cellStyle name="20% - Accent3 4" xfId="517"/>
    <cellStyle name="20% - Accent3 4 2" xfId="518"/>
    <cellStyle name="20% - Accent3 4 2 2" xfId="519"/>
    <cellStyle name="20% - Accent3 4 2 2 2" xfId="4505"/>
    <cellStyle name="20% - Accent3 4 2 2 2 2" xfId="9275"/>
    <cellStyle name="20% - Accent3 4 2 2 2 2 2" xfId="18290"/>
    <cellStyle name="20% - Accent3 4 2 2 2 3" xfId="13783"/>
    <cellStyle name="20% - Accent3 4 2 2 3" xfId="6975"/>
    <cellStyle name="20% - Accent3 4 2 2 3 2" xfId="15990"/>
    <cellStyle name="20% - Accent3 4 2 2 4" xfId="11483"/>
    <cellStyle name="20% - Accent3 4 2 3" xfId="4506"/>
    <cellStyle name="20% - Accent3 4 2 3 2" xfId="9276"/>
    <cellStyle name="20% - Accent3 4 2 3 2 2" xfId="18291"/>
    <cellStyle name="20% - Accent3 4 2 3 3" xfId="13784"/>
    <cellStyle name="20% - Accent3 4 2 4" xfId="6974"/>
    <cellStyle name="20% - Accent3 4 2 4 2" xfId="15989"/>
    <cellStyle name="20% - Accent3 4 2 5" xfId="11482"/>
    <cellStyle name="20% - Accent3 4 2_draft transactions report_052009_rvsd" xfId="520"/>
    <cellStyle name="20% - Accent3 4 3" xfId="521"/>
    <cellStyle name="20% - Accent3 4 3 2" xfId="4507"/>
    <cellStyle name="20% - Accent3 4 3 2 2" xfId="9277"/>
    <cellStyle name="20% - Accent3 4 3 2 2 2" xfId="18292"/>
    <cellStyle name="20% - Accent3 4 3 2 3" xfId="13785"/>
    <cellStyle name="20% - Accent3 4 3 3" xfId="6976"/>
    <cellStyle name="20% - Accent3 4 3 3 2" xfId="15991"/>
    <cellStyle name="20% - Accent3 4 3 4" xfId="11484"/>
    <cellStyle name="20% - Accent3 4 4" xfId="4508"/>
    <cellStyle name="20% - Accent3 4 4 2" xfId="9278"/>
    <cellStyle name="20% - Accent3 4 4 2 2" xfId="18293"/>
    <cellStyle name="20% - Accent3 4 4 3" xfId="13786"/>
    <cellStyle name="20% - Accent3 4 5" xfId="6973"/>
    <cellStyle name="20% - Accent3 4 5 2" xfId="15988"/>
    <cellStyle name="20% - Accent3 4 6" xfId="11481"/>
    <cellStyle name="20% - Accent3 4_draft transactions report_052009_rvsd" xfId="522"/>
    <cellStyle name="20% - Accent3 40" xfId="523"/>
    <cellStyle name="20% - Accent3 40 2" xfId="4509"/>
    <cellStyle name="20% - Accent3 40 2 2" xfId="9279"/>
    <cellStyle name="20% - Accent3 40 2 2 2" xfId="18294"/>
    <cellStyle name="20% - Accent3 40 2 3" xfId="13787"/>
    <cellStyle name="20% - Accent3 40 3" xfId="6977"/>
    <cellStyle name="20% - Accent3 40 3 2" xfId="15992"/>
    <cellStyle name="20% - Accent3 40 4" xfId="11485"/>
    <cellStyle name="20% - Accent3 41" xfId="524"/>
    <cellStyle name="20% - Accent3 41 2" xfId="4510"/>
    <cellStyle name="20% - Accent3 41 2 2" xfId="9280"/>
    <cellStyle name="20% - Accent3 41 2 2 2" xfId="18295"/>
    <cellStyle name="20% - Accent3 41 2 3" xfId="13788"/>
    <cellStyle name="20% - Accent3 41 3" xfId="6978"/>
    <cellStyle name="20% - Accent3 41 3 2" xfId="15993"/>
    <cellStyle name="20% - Accent3 41 4" xfId="11486"/>
    <cellStyle name="20% - Accent3 42" xfId="525"/>
    <cellStyle name="20% - Accent3 42 2" xfId="4511"/>
    <cellStyle name="20% - Accent3 42 2 2" xfId="9281"/>
    <cellStyle name="20% - Accent3 42 2 2 2" xfId="18296"/>
    <cellStyle name="20% - Accent3 42 2 3" xfId="13789"/>
    <cellStyle name="20% - Accent3 42 3" xfId="6979"/>
    <cellStyle name="20% - Accent3 42 3 2" xfId="15994"/>
    <cellStyle name="20% - Accent3 42 4" xfId="11487"/>
    <cellStyle name="20% - Accent3 43" xfId="526"/>
    <cellStyle name="20% - Accent3 43 2" xfId="4512"/>
    <cellStyle name="20% - Accent3 43 2 2" xfId="9282"/>
    <cellStyle name="20% - Accent3 43 2 2 2" xfId="18297"/>
    <cellStyle name="20% - Accent3 43 2 3" xfId="13790"/>
    <cellStyle name="20% - Accent3 43 3" xfId="6980"/>
    <cellStyle name="20% - Accent3 43 3 2" xfId="15995"/>
    <cellStyle name="20% - Accent3 43 4" xfId="11488"/>
    <cellStyle name="20% - Accent3 44" xfId="527"/>
    <cellStyle name="20% - Accent3 44 2" xfId="4513"/>
    <cellStyle name="20% - Accent3 44 2 2" xfId="9283"/>
    <cellStyle name="20% - Accent3 44 2 2 2" xfId="18298"/>
    <cellStyle name="20% - Accent3 44 2 3" xfId="13791"/>
    <cellStyle name="20% - Accent3 44 3" xfId="6981"/>
    <cellStyle name="20% - Accent3 44 3 2" xfId="15996"/>
    <cellStyle name="20% - Accent3 44 4" xfId="11489"/>
    <cellStyle name="20% - Accent3 45" xfId="528"/>
    <cellStyle name="20% - Accent3 45 2" xfId="4514"/>
    <cellStyle name="20% - Accent3 45 2 2" xfId="9284"/>
    <cellStyle name="20% - Accent3 45 2 2 2" xfId="18299"/>
    <cellStyle name="20% - Accent3 45 2 3" xfId="13792"/>
    <cellStyle name="20% - Accent3 45 3" xfId="6982"/>
    <cellStyle name="20% - Accent3 45 3 2" xfId="15997"/>
    <cellStyle name="20% - Accent3 45 4" xfId="11490"/>
    <cellStyle name="20% - Accent3 46" xfId="529"/>
    <cellStyle name="20% - Accent3 46 2" xfId="4515"/>
    <cellStyle name="20% - Accent3 46 2 2" xfId="9285"/>
    <cellStyle name="20% - Accent3 46 2 2 2" xfId="18300"/>
    <cellStyle name="20% - Accent3 46 2 3" xfId="13793"/>
    <cellStyle name="20% - Accent3 46 3" xfId="6983"/>
    <cellStyle name="20% - Accent3 46 3 2" xfId="15998"/>
    <cellStyle name="20% - Accent3 46 4" xfId="11491"/>
    <cellStyle name="20% - Accent3 47" xfId="530"/>
    <cellStyle name="20% - Accent3 47 2" xfId="4516"/>
    <cellStyle name="20% - Accent3 47 2 2" xfId="9286"/>
    <cellStyle name="20% - Accent3 47 2 2 2" xfId="18301"/>
    <cellStyle name="20% - Accent3 47 2 3" xfId="13794"/>
    <cellStyle name="20% - Accent3 47 3" xfId="6984"/>
    <cellStyle name="20% - Accent3 47 3 2" xfId="15999"/>
    <cellStyle name="20% - Accent3 47 4" xfId="11492"/>
    <cellStyle name="20% - Accent3 48" xfId="531"/>
    <cellStyle name="20% - Accent3 48 2" xfId="4517"/>
    <cellStyle name="20% - Accent3 48 2 2" xfId="9287"/>
    <cellStyle name="20% - Accent3 48 2 2 2" xfId="18302"/>
    <cellStyle name="20% - Accent3 48 2 3" xfId="13795"/>
    <cellStyle name="20% - Accent3 48 3" xfId="6985"/>
    <cellStyle name="20% - Accent3 48 3 2" xfId="16000"/>
    <cellStyle name="20% - Accent3 48 4" xfId="11493"/>
    <cellStyle name="20% - Accent3 49" xfId="532"/>
    <cellStyle name="20% - Accent3 49 2" xfId="4518"/>
    <cellStyle name="20% - Accent3 49 2 2" xfId="9288"/>
    <cellStyle name="20% - Accent3 49 2 2 2" xfId="18303"/>
    <cellStyle name="20% - Accent3 49 2 3" xfId="13796"/>
    <cellStyle name="20% - Accent3 49 3" xfId="6986"/>
    <cellStyle name="20% - Accent3 49 3 2" xfId="16001"/>
    <cellStyle name="20% - Accent3 49 4" xfId="11494"/>
    <cellStyle name="20% - Accent3 5" xfId="533"/>
    <cellStyle name="20% - Accent3 5 2" xfId="534"/>
    <cellStyle name="20% - Accent3 5 2 2" xfId="535"/>
    <cellStyle name="20% - Accent3 5 2 2 2" xfId="4519"/>
    <cellStyle name="20% - Accent3 5 2 2 2 2" xfId="9289"/>
    <cellStyle name="20% - Accent3 5 2 2 2 2 2" xfId="18304"/>
    <cellStyle name="20% - Accent3 5 2 2 2 3" xfId="13797"/>
    <cellStyle name="20% - Accent3 5 2 2 3" xfId="6989"/>
    <cellStyle name="20% - Accent3 5 2 2 3 2" xfId="16004"/>
    <cellStyle name="20% - Accent3 5 2 2 4" xfId="11497"/>
    <cellStyle name="20% - Accent3 5 2 3" xfId="4520"/>
    <cellStyle name="20% - Accent3 5 2 3 2" xfId="9290"/>
    <cellStyle name="20% - Accent3 5 2 3 2 2" xfId="18305"/>
    <cellStyle name="20% - Accent3 5 2 3 3" xfId="13798"/>
    <cellStyle name="20% - Accent3 5 2 4" xfId="6988"/>
    <cellStyle name="20% - Accent3 5 2 4 2" xfId="16003"/>
    <cellStyle name="20% - Accent3 5 2 5" xfId="11496"/>
    <cellStyle name="20% - Accent3 5 2_draft transactions report_052009_rvsd" xfId="536"/>
    <cellStyle name="20% - Accent3 5 3" xfId="537"/>
    <cellStyle name="20% - Accent3 5 3 2" xfId="4521"/>
    <cellStyle name="20% - Accent3 5 3 2 2" xfId="9291"/>
    <cellStyle name="20% - Accent3 5 3 2 2 2" xfId="18306"/>
    <cellStyle name="20% - Accent3 5 3 2 3" xfId="13799"/>
    <cellStyle name="20% - Accent3 5 3 3" xfId="6990"/>
    <cellStyle name="20% - Accent3 5 3 3 2" xfId="16005"/>
    <cellStyle name="20% - Accent3 5 3 4" xfId="11498"/>
    <cellStyle name="20% - Accent3 5 4" xfId="4522"/>
    <cellStyle name="20% - Accent3 5 4 2" xfId="9292"/>
    <cellStyle name="20% - Accent3 5 4 2 2" xfId="18307"/>
    <cellStyle name="20% - Accent3 5 4 3" xfId="13800"/>
    <cellStyle name="20% - Accent3 5 5" xfId="6987"/>
    <cellStyle name="20% - Accent3 5 5 2" xfId="16002"/>
    <cellStyle name="20% - Accent3 5 6" xfId="11495"/>
    <cellStyle name="20% - Accent3 5_draft transactions report_052009_rvsd" xfId="538"/>
    <cellStyle name="20% - Accent3 50" xfId="539"/>
    <cellStyle name="20% - Accent3 50 2" xfId="4523"/>
    <cellStyle name="20% - Accent3 50 2 2" xfId="9293"/>
    <cellStyle name="20% - Accent3 50 2 2 2" xfId="18308"/>
    <cellStyle name="20% - Accent3 50 2 3" xfId="13801"/>
    <cellStyle name="20% - Accent3 50 3" xfId="6991"/>
    <cellStyle name="20% - Accent3 50 3 2" xfId="16006"/>
    <cellStyle name="20% - Accent3 50 4" xfId="11499"/>
    <cellStyle name="20% - Accent3 51" xfId="540"/>
    <cellStyle name="20% - Accent3 51 2" xfId="4524"/>
    <cellStyle name="20% - Accent3 51 2 2" xfId="9294"/>
    <cellStyle name="20% - Accent3 51 2 2 2" xfId="18309"/>
    <cellStyle name="20% - Accent3 51 2 3" xfId="13802"/>
    <cellStyle name="20% - Accent3 51 3" xfId="6992"/>
    <cellStyle name="20% - Accent3 51 3 2" xfId="16007"/>
    <cellStyle name="20% - Accent3 51 4" xfId="11500"/>
    <cellStyle name="20% - Accent3 52" xfId="541"/>
    <cellStyle name="20% - Accent3 52 2" xfId="4525"/>
    <cellStyle name="20% - Accent3 52 2 2" xfId="9295"/>
    <cellStyle name="20% - Accent3 52 2 2 2" xfId="18310"/>
    <cellStyle name="20% - Accent3 52 2 3" xfId="13803"/>
    <cellStyle name="20% - Accent3 52 3" xfId="6993"/>
    <cellStyle name="20% - Accent3 52 3 2" xfId="16008"/>
    <cellStyle name="20% - Accent3 52 4" xfId="11501"/>
    <cellStyle name="20% - Accent3 53" xfId="542"/>
    <cellStyle name="20% - Accent3 53 2" xfId="4526"/>
    <cellStyle name="20% - Accent3 53 2 2" xfId="9296"/>
    <cellStyle name="20% - Accent3 53 2 2 2" xfId="18311"/>
    <cellStyle name="20% - Accent3 53 2 3" xfId="13804"/>
    <cellStyle name="20% - Accent3 53 3" xfId="6994"/>
    <cellStyle name="20% - Accent3 53 3 2" xfId="16009"/>
    <cellStyle name="20% - Accent3 53 4" xfId="11502"/>
    <cellStyle name="20% - Accent3 54" xfId="543"/>
    <cellStyle name="20% - Accent3 54 2" xfId="4527"/>
    <cellStyle name="20% - Accent3 54 2 2" xfId="9297"/>
    <cellStyle name="20% - Accent3 54 2 2 2" xfId="18312"/>
    <cellStyle name="20% - Accent3 54 2 3" xfId="13805"/>
    <cellStyle name="20% - Accent3 54 3" xfId="6995"/>
    <cellStyle name="20% - Accent3 54 3 2" xfId="16010"/>
    <cellStyle name="20% - Accent3 54 4" xfId="11503"/>
    <cellStyle name="20% - Accent3 55" xfId="544"/>
    <cellStyle name="20% - Accent3 55 2" xfId="4528"/>
    <cellStyle name="20% - Accent3 55 2 2" xfId="9298"/>
    <cellStyle name="20% - Accent3 55 2 2 2" xfId="18313"/>
    <cellStyle name="20% - Accent3 55 2 3" xfId="13806"/>
    <cellStyle name="20% - Accent3 55 3" xfId="6996"/>
    <cellStyle name="20% - Accent3 55 3 2" xfId="16011"/>
    <cellStyle name="20% - Accent3 55 4" xfId="11504"/>
    <cellStyle name="20% - Accent3 56" xfId="545"/>
    <cellStyle name="20% - Accent3 56 2" xfId="4529"/>
    <cellStyle name="20% - Accent3 56 2 2" xfId="9299"/>
    <cellStyle name="20% - Accent3 56 2 2 2" xfId="18314"/>
    <cellStyle name="20% - Accent3 56 2 3" xfId="13807"/>
    <cellStyle name="20% - Accent3 56 3" xfId="6997"/>
    <cellStyle name="20% - Accent3 56 3 2" xfId="16012"/>
    <cellStyle name="20% - Accent3 56 4" xfId="11505"/>
    <cellStyle name="20% - Accent3 57" xfId="546"/>
    <cellStyle name="20% - Accent3 57 2" xfId="4530"/>
    <cellStyle name="20% - Accent3 57 2 2" xfId="9300"/>
    <cellStyle name="20% - Accent3 57 2 2 2" xfId="18315"/>
    <cellStyle name="20% - Accent3 57 2 3" xfId="13808"/>
    <cellStyle name="20% - Accent3 57 3" xfId="6998"/>
    <cellStyle name="20% - Accent3 57 3 2" xfId="16013"/>
    <cellStyle name="20% - Accent3 57 4" xfId="11506"/>
    <cellStyle name="20% - Accent3 58" xfId="547"/>
    <cellStyle name="20% - Accent3 58 2" xfId="4531"/>
    <cellStyle name="20% - Accent3 58 2 2" xfId="9301"/>
    <cellStyle name="20% - Accent3 58 2 2 2" xfId="18316"/>
    <cellStyle name="20% - Accent3 58 2 3" xfId="13809"/>
    <cellStyle name="20% - Accent3 58 3" xfId="6999"/>
    <cellStyle name="20% - Accent3 58 3 2" xfId="16014"/>
    <cellStyle name="20% - Accent3 58 4" xfId="11507"/>
    <cellStyle name="20% - Accent3 59" xfId="548"/>
    <cellStyle name="20% - Accent3 59 2" xfId="4532"/>
    <cellStyle name="20% - Accent3 59 2 2" xfId="9302"/>
    <cellStyle name="20% - Accent3 59 2 2 2" xfId="18317"/>
    <cellStyle name="20% - Accent3 59 2 3" xfId="13810"/>
    <cellStyle name="20% - Accent3 59 3" xfId="7000"/>
    <cellStyle name="20% - Accent3 59 3 2" xfId="16015"/>
    <cellStyle name="20% - Accent3 59 4" xfId="11508"/>
    <cellStyle name="20% - Accent3 6" xfId="549"/>
    <cellStyle name="20% - Accent3 6 2" xfId="550"/>
    <cellStyle name="20% - Accent3 6 2 2" xfId="551"/>
    <cellStyle name="20% - Accent3 6 2 2 2" xfId="4533"/>
    <cellStyle name="20% - Accent3 6 2 2 2 2" xfId="9303"/>
    <cellStyle name="20% - Accent3 6 2 2 2 2 2" xfId="18318"/>
    <cellStyle name="20% - Accent3 6 2 2 2 3" xfId="13811"/>
    <cellStyle name="20% - Accent3 6 2 2 3" xfId="7003"/>
    <cellStyle name="20% - Accent3 6 2 2 3 2" xfId="16018"/>
    <cellStyle name="20% - Accent3 6 2 2 4" xfId="11511"/>
    <cellStyle name="20% - Accent3 6 2 3" xfId="4534"/>
    <cellStyle name="20% - Accent3 6 2 3 2" xfId="9304"/>
    <cellStyle name="20% - Accent3 6 2 3 2 2" xfId="18319"/>
    <cellStyle name="20% - Accent3 6 2 3 3" xfId="13812"/>
    <cellStyle name="20% - Accent3 6 2 4" xfId="7002"/>
    <cellStyle name="20% - Accent3 6 2 4 2" xfId="16017"/>
    <cellStyle name="20% - Accent3 6 2 5" xfId="11510"/>
    <cellStyle name="20% - Accent3 6 2_draft transactions report_052009_rvsd" xfId="552"/>
    <cellStyle name="20% - Accent3 6 3" xfId="553"/>
    <cellStyle name="20% - Accent3 6 3 2" xfId="4535"/>
    <cellStyle name="20% - Accent3 6 3 2 2" xfId="9305"/>
    <cellStyle name="20% - Accent3 6 3 2 2 2" xfId="18320"/>
    <cellStyle name="20% - Accent3 6 3 2 3" xfId="13813"/>
    <cellStyle name="20% - Accent3 6 3 3" xfId="7004"/>
    <cellStyle name="20% - Accent3 6 3 3 2" xfId="16019"/>
    <cellStyle name="20% - Accent3 6 3 4" xfId="11512"/>
    <cellStyle name="20% - Accent3 6 4" xfId="4536"/>
    <cellStyle name="20% - Accent3 6 4 2" xfId="9306"/>
    <cellStyle name="20% - Accent3 6 4 2 2" xfId="18321"/>
    <cellStyle name="20% - Accent3 6 4 3" xfId="13814"/>
    <cellStyle name="20% - Accent3 6 5" xfId="7001"/>
    <cellStyle name="20% - Accent3 6 5 2" xfId="16016"/>
    <cellStyle name="20% - Accent3 6 6" xfId="11509"/>
    <cellStyle name="20% - Accent3 6_draft transactions report_052009_rvsd" xfId="554"/>
    <cellStyle name="20% - Accent3 60" xfId="555"/>
    <cellStyle name="20% - Accent3 60 2" xfId="4537"/>
    <cellStyle name="20% - Accent3 60 2 2" xfId="9307"/>
    <cellStyle name="20% - Accent3 60 2 2 2" xfId="18322"/>
    <cellStyle name="20% - Accent3 60 2 3" xfId="13815"/>
    <cellStyle name="20% - Accent3 60 3" xfId="7005"/>
    <cellStyle name="20% - Accent3 60 3 2" xfId="16020"/>
    <cellStyle name="20% - Accent3 60 4" xfId="11513"/>
    <cellStyle name="20% - Accent3 61" xfId="556"/>
    <cellStyle name="20% - Accent3 61 2" xfId="4538"/>
    <cellStyle name="20% - Accent3 61 2 2" xfId="9308"/>
    <cellStyle name="20% - Accent3 61 2 2 2" xfId="18323"/>
    <cellStyle name="20% - Accent3 61 2 3" xfId="13816"/>
    <cellStyle name="20% - Accent3 61 3" xfId="7006"/>
    <cellStyle name="20% - Accent3 61 3 2" xfId="16021"/>
    <cellStyle name="20% - Accent3 61 4" xfId="11514"/>
    <cellStyle name="20% - Accent3 62" xfId="557"/>
    <cellStyle name="20% - Accent3 62 2" xfId="4539"/>
    <cellStyle name="20% - Accent3 62 2 2" xfId="9309"/>
    <cellStyle name="20% - Accent3 62 2 2 2" xfId="18324"/>
    <cellStyle name="20% - Accent3 62 2 3" xfId="13817"/>
    <cellStyle name="20% - Accent3 62 3" xfId="7007"/>
    <cellStyle name="20% - Accent3 62 3 2" xfId="16022"/>
    <cellStyle name="20% - Accent3 62 4" xfId="11515"/>
    <cellStyle name="20% - Accent3 63" xfId="558"/>
    <cellStyle name="20% - Accent3 63 2" xfId="4540"/>
    <cellStyle name="20% - Accent3 63 2 2" xfId="9310"/>
    <cellStyle name="20% - Accent3 63 2 2 2" xfId="18325"/>
    <cellStyle name="20% - Accent3 63 2 3" xfId="13818"/>
    <cellStyle name="20% - Accent3 63 3" xfId="7008"/>
    <cellStyle name="20% - Accent3 63 3 2" xfId="16023"/>
    <cellStyle name="20% - Accent3 63 4" xfId="11516"/>
    <cellStyle name="20% - Accent3 64" xfId="559"/>
    <cellStyle name="20% - Accent3 64 2" xfId="4541"/>
    <cellStyle name="20% - Accent3 64 2 2" xfId="9311"/>
    <cellStyle name="20% - Accent3 64 2 2 2" xfId="18326"/>
    <cellStyle name="20% - Accent3 64 2 3" xfId="13819"/>
    <cellStyle name="20% - Accent3 64 3" xfId="7009"/>
    <cellStyle name="20% - Accent3 64 3 2" xfId="16024"/>
    <cellStyle name="20% - Accent3 64 4" xfId="11517"/>
    <cellStyle name="20% - Accent3 65" xfId="560"/>
    <cellStyle name="20% - Accent3 65 2" xfId="4542"/>
    <cellStyle name="20% - Accent3 65 2 2" xfId="9312"/>
    <cellStyle name="20% - Accent3 65 2 2 2" xfId="18327"/>
    <cellStyle name="20% - Accent3 65 2 3" xfId="13820"/>
    <cellStyle name="20% - Accent3 65 3" xfId="7010"/>
    <cellStyle name="20% - Accent3 65 3 2" xfId="16025"/>
    <cellStyle name="20% - Accent3 65 4" xfId="11518"/>
    <cellStyle name="20% - Accent3 66" xfId="561"/>
    <cellStyle name="20% - Accent3 66 2" xfId="4543"/>
    <cellStyle name="20% - Accent3 66 2 2" xfId="9313"/>
    <cellStyle name="20% - Accent3 66 2 2 2" xfId="18328"/>
    <cellStyle name="20% - Accent3 66 2 3" xfId="13821"/>
    <cellStyle name="20% - Accent3 66 3" xfId="7011"/>
    <cellStyle name="20% - Accent3 66 3 2" xfId="16026"/>
    <cellStyle name="20% - Accent3 66 4" xfId="11519"/>
    <cellStyle name="20% - Accent3 67" xfId="562"/>
    <cellStyle name="20% - Accent3 67 2" xfId="4544"/>
    <cellStyle name="20% - Accent3 67 2 2" xfId="9314"/>
    <cellStyle name="20% - Accent3 67 2 2 2" xfId="18329"/>
    <cellStyle name="20% - Accent3 67 2 3" xfId="13822"/>
    <cellStyle name="20% - Accent3 67 3" xfId="7012"/>
    <cellStyle name="20% - Accent3 67 3 2" xfId="16027"/>
    <cellStyle name="20% - Accent3 67 4" xfId="11520"/>
    <cellStyle name="20% - Accent3 68" xfId="563"/>
    <cellStyle name="20% - Accent3 68 2" xfId="4545"/>
    <cellStyle name="20% - Accent3 68 2 2" xfId="9315"/>
    <cellStyle name="20% - Accent3 68 2 2 2" xfId="18330"/>
    <cellStyle name="20% - Accent3 68 2 3" xfId="13823"/>
    <cellStyle name="20% - Accent3 68 3" xfId="7013"/>
    <cellStyle name="20% - Accent3 68 3 2" xfId="16028"/>
    <cellStyle name="20% - Accent3 68 4" xfId="11521"/>
    <cellStyle name="20% - Accent3 69" xfId="564"/>
    <cellStyle name="20% - Accent3 69 2" xfId="4546"/>
    <cellStyle name="20% - Accent3 69 2 2" xfId="9316"/>
    <cellStyle name="20% - Accent3 69 2 2 2" xfId="18331"/>
    <cellStyle name="20% - Accent3 69 2 3" xfId="13824"/>
    <cellStyle name="20% - Accent3 69 3" xfId="7014"/>
    <cellStyle name="20% - Accent3 69 3 2" xfId="16029"/>
    <cellStyle name="20% - Accent3 69 4" xfId="11522"/>
    <cellStyle name="20% - Accent3 7" xfId="565"/>
    <cellStyle name="20% - Accent3 7 2" xfId="566"/>
    <cellStyle name="20% - Accent3 7 2 2" xfId="567"/>
    <cellStyle name="20% - Accent3 7 2 2 2" xfId="4547"/>
    <cellStyle name="20% - Accent3 7 2 2 2 2" xfId="9317"/>
    <cellStyle name="20% - Accent3 7 2 2 2 2 2" xfId="18332"/>
    <cellStyle name="20% - Accent3 7 2 2 2 3" xfId="13825"/>
    <cellStyle name="20% - Accent3 7 2 2 3" xfId="7017"/>
    <cellStyle name="20% - Accent3 7 2 2 3 2" xfId="16032"/>
    <cellStyle name="20% - Accent3 7 2 2 4" xfId="11525"/>
    <cellStyle name="20% - Accent3 7 2 3" xfId="4548"/>
    <cellStyle name="20% - Accent3 7 2 3 2" xfId="9318"/>
    <cellStyle name="20% - Accent3 7 2 3 2 2" xfId="18333"/>
    <cellStyle name="20% - Accent3 7 2 3 3" xfId="13826"/>
    <cellStyle name="20% - Accent3 7 2 4" xfId="7016"/>
    <cellStyle name="20% - Accent3 7 2 4 2" xfId="16031"/>
    <cellStyle name="20% - Accent3 7 2 5" xfId="11524"/>
    <cellStyle name="20% - Accent3 7 2_draft transactions report_052009_rvsd" xfId="568"/>
    <cellStyle name="20% - Accent3 7 3" xfId="569"/>
    <cellStyle name="20% - Accent3 7 3 2" xfId="4549"/>
    <cellStyle name="20% - Accent3 7 3 2 2" xfId="9319"/>
    <cellStyle name="20% - Accent3 7 3 2 2 2" xfId="18334"/>
    <cellStyle name="20% - Accent3 7 3 2 3" xfId="13827"/>
    <cellStyle name="20% - Accent3 7 3 3" xfId="7018"/>
    <cellStyle name="20% - Accent3 7 3 3 2" xfId="16033"/>
    <cellStyle name="20% - Accent3 7 3 4" xfId="11526"/>
    <cellStyle name="20% - Accent3 7 4" xfId="4550"/>
    <cellStyle name="20% - Accent3 7 4 2" xfId="9320"/>
    <cellStyle name="20% - Accent3 7 4 2 2" xfId="18335"/>
    <cellStyle name="20% - Accent3 7 4 3" xfId="13828"/>
    <cellStyle name="20% - Accent3 7 5" xfId="7015"/>
    <cellStyle name="20% - Accent3 7 5 2" xfId="16030"/>
    <cellStyle name="20% - Accent3 7 6" xfId="11523"/>
    <cellStyle name="20% - Accent3 7_draft transactions report_052009_rvsd" xfId="570"/>
    <cellStyle name="20% - Accent3 70" xfId="571"/>
    <cellStyle name="20% - Accent3 70 2" xfId="4551"/>
    <cellStyle name="20% - Accent3 70 2 2" xfId="9321"/>
    <cellStyle name="20% - Accent3 70 2 2 2" xfId="18336"/>
    <cellStyle name="20% - Accent3 70 2 3" xfId="13829"/>
    <cellStyle name="20% - Accent3 70 3" xfId="7019"/>
    <cellStyle name="20% - Accent3 70 3 2" xfId="16034"/>
    <cellStyle name="20% - Accent3 70 4" xfId="11527"/>
    <cellStyle name="20% - Accent3 71" xfId="572"/>
    <cellStyle name="20% - Accent3 71 2" xfId="4552"/>
    <cellStyle name="20% - Accent3 71 2 2" xfId="9322"/>
    <cellStyle name="20% - Accent3 71 2 2 2" xfId="18337"/>
    <cellStyle name="20% - Accent3 71 2 3" xfId="13830"/>
    <cellStyle name="20% - Accent3 71 3" xfId="7020"/>
    <cellStyle name="20% - Accent3 71 3 2" xfId="16035"/>
    <cellStyle name="20% - Accent3 71 4" xfId="11528"/>
    <cellStyle name="20% - Accent3 72" xfId="573"/>
    <cellStyle name="20% - Accent3 72 2" xfId="4553"/>
    <cellStyle name="20% - Accent3 72 2 2" xfId="9323"/>
    <cellStyle name="20% - Accent3 72 2 2 2" xfId="18338"/>
    <cellStyle name="20% - Accent3 72 2 3" xfId="13831"/>
    <cellStyle name="20% - Accent3 72 3" xfId="7021"/>
    <cellStyle name="20% - Accent3 72 3 2" xfId="16036"/>
    <cellStyle name="20% - Accent3 72 4" xfId="11529"/>
    <cellStyle name="20% - Accent3 73" xfId="574"/>
    <cellStyle name="20% - Accent3 73 2" xfId="4554"/>
    <cellStyle name="20% - Accent3 73 2 2" xfId="9324"/>
    <cellStyle name="20% - Accent3 73 2 2 2" xfId="18339"/>
    <cellStyle name="20% - Accent3 73 2 3" xfId="13832"/>
    <cellStyle name="20% - Accent3 73 3" xfId="7022"/>
    <cellStyle name="20% - Accent3 73 3 2" xfId="16037"/>
    <cellStyle name="20% - Accent3 73 4" xfId="11530"/>
    <cellStyle name="20% - Accent3 74" xfId="575"/>
    <cellStyle name="20% - Accent3 74 2" xfId="4555"/>
    <cellStyle name="20% - Accent3 74 2 2" xfId="9325"/>
    <cellStyle name="20% - Accent3 74 2 2 2" xfId="18340"/>
    <cellStyle name="20% - Accent3 74 2 3" xfId="13833"/>
    <cellStyle name="20% - Accent3 74 3" xfId="7023"/>
    <cellStyle name="20% - Accent3 74 3 2" xfId="16038"/>
    <cellStyle name="20% - Accent3 74 4" xfId="11531"/>
    <cellStyle name="20% - Accent3 75" xfId="576"/>
    <cellStyle name="20% - Accent3 75 2" xfId="4556"/>
    <cellStyle name="20% - Accent3 75 2 2" xfId="9326"/>
    <cellStyle name="20% - Accent3 75 2 2 2" xfId="18341"/>
    <cellStyle name="20% - Accent3 75 2 3" xfId="13834"/>
    <cellStyle name="20% - Accent3 75 3" xfId="7024"/>
    <cellStyle name="20% - Accent3 75 3 2" xfId="16039"/>
    <cellStyle name="20% - Accent3 75 4" xfId="11532"/>
    <cellStyle name="20% - Accent3 76" xfId="577"/>
    <cellStyle name="20% - Accent3 76 2" xfId="4557"/>
    <cellStyle name="20% - Accent3 76 2 2" xfId="9327"/>
    <cellStyle name="20% - Accent3 76 2 2 2" xfId="18342"/>
    <cellStyle name="20% - Accent3 76 2 3" xfId="13835"/>
    <cellStyle name="20% - Accent3 76 3" xfId="7025"/>
    <cellStyle name="20% - Accent3 76 3 2" xfId="16040"/>
    <cellStyle name="20% - Accent3 76 4" xfId="11533"/>
    <cellStyle name="20% - Accent3 77" xfId="578"/>
    <cellStyle name="20% - Accent3 77 2" xfId="4558"/>
    <cellStyle name="20% - Accent3 77 2 2" xfId="9328"/>
    <cellStyle name="20% - Accent3 77 2 2 2" xfId="18343"/>
    <cellStyle name="20% - Accent3 77 2 3" xfId="13836"/>
    <cellStyle name="20% - Accent3 77 3" xfId="7026"/>
    <cellStyle name="20% - Accent3 77 3 2" xfId="16041"/>
    <cellStyle name="20% - Accent3 77 4" xfId="11534"/>
    <cellStyle name="20% - Accent3 78" xfId="579"/>
    <cellStyle name="20% - Accent3 78 2" xfId="4559"/>
    <cellStyle name="20% - Accent3 78 2 2" xfId="9329"/>
    <cellStyle name="20% - Accent3 78 2 2 2" xfId="18344"/>
    <cellStyle name="20% - Accent3 78 2 3" xfId="13837"/>
    <cellStyle name="20% - Accent3 78 3" xfId="7027"/>
    <cellStyle name="20% - Accent3 78 3 2" xfId="16042"/>
    <cellStyle name="20% - Accent3 78 4" xfId="11535"/>
    <cellStyle name="20% - Accent3 79" xfId="580"/>
    <cellStyle name="20% - Accent3 79 2" xfId="4560"/>
    <cellStyle name="20% - Accent3 79 2 2" xfId="9330"/>
    <cellStyle name="20% - Accent3 79 2 2 2" xfId="18345"/>
    <cellStyle name="20% - Accent3 79 2 3" xfId="13838"/>
    <cellStyle name="20% - Accent3 79 3" xfId="7028"/>
    <cellStyle name="20% - Accent3 79 3 2" xfId="16043"/>
    <cellStyle name="20% - Accent3 79 4" xfId="11536"/>
    <cellStyle name="20% - Accent3 8" xfId="581"/>
    <cellStyle name="20% - Accent3 8 2" xfId="582"/>
    <cellStyle name="20% - Accent3 8 2 2" xfId="583"/>
    <cellStyle name="20% - Accent3 8 2 2 2" xfId="4561"/>
    <cellStyle name="20% - Accent3 8 2 2 2 2" xfId="9331"/>
    <cellStyle name="20% - Accent3 8 2 2 2 2 2" xfId="18346"/>
    <cellStyle name="20% - Accent3 8 2 2 2 3" xfId="13839"/>
    <cellStyle name="20% - Accent3 8 2 2 3" xfId="7031"/>
    <cellStyle name="20% - Accent3 8 2 2 3 2" xfId="16046"/>
    <cellStyle name="20% - Accent3 8 2 2 4" xfId="11539"/>
    <cellStyle name="20% - Accent3 8 2 3" xfId="4562"/>
    <cellStyle name="20% - Accent3 8 2 3 2" xfId="9332"/>
    <cellStyle name="20% - Accent3 8 2 3 2 2" xfId="18347"/>
    <cellStyle name="20% - Accent3 8 2 3 3" xfId="13840"/>
    <cellStyle name="20% - Accent3 8 2 4" xfId="7030"/>
    <cellStyle name="20% - Accent3 8 2 4 2" xfId="16045"/>
    <cellStyle name="20% - Accent3 8 2 5" xfId="11538"/>
    <cellStyle name="20% - Accent3 8 2_draft transactions report_052009_rvsd" xfId="584"/>
    <cellStyle name="20% - Accent3 8 3" xfId="585"/>
    <cellStyle name="20% - Accent3 8 3 2" xfId="4563"/>
    <cellStyle name="20% - Accent3 8 3 2 2" xfId="9333"/>
    <cellStyle name="20% - Accent3 8 3 2 2 2" xfId="18348"/>
    <cellStyle name="20% - Accent3 8 3 2 3" xfId="13841"/>
    <cellStyle name="20% - Accent3 8 3 3" xfId="7032"/>
    <cellStyle name="20% - Accent3 8 3 3 2" xfId="16047"/>
    <cellStyle name="20% - Accent3 8 3 4" xfId="11540"/>
    <cellStyle name="20% - Accent3 8 4" xfId="4564"/>
    <cellStyle name="20% - Accent3 8 4 2" xfId="9334"/>
    <cellStyle name="20% - Accent3 8 4 2 2" xfId="18349"/>
    <cellStyle name="20% - Accent3 8 4 3" xfId="13842"/>
    <cellStyle name="20% - Accent3 8 5" xfId="7029"/>
    <cellStyle name="20% - Accent3 8 5 2" xfId="16044"/>
    <cellStyle name="20% - Accent3 8 6" xfId="11537"/>
    <cellStyle name="20% - Accent3 8_draft transactions report_052009_rvsd" xfId="586"/>
    <cellStyle name="20% - Accent3 80" xfId="587"/>
    <cellStyle name="20% - Accent3 80 2" xfId="4565"/>
    <cellStyle name="20% - Accent3 80 2 2" xfId="9335"/>
    <cellStyle name="20% - Accent3 80 2 2 2" xfId="18350"/>
    <cellStyle name="20% - Accent3 80 2 3" xfId="13843"/>
    <cellStyle name="20% - Accent3 80 3" xfId="7033"/>
    <cellStyle name="20% - Accent3 80 3 2" xfId="16048"/>
    <cellStyle name="20% - Accent3 80 4" xfId="11541"/>
    <cellStyle name="20% - Accent3 81" xfId="588"/>
    <cellStyle name="20% - Accent3 81 2" xfId="4566"/>
    <cellStyle name="20% - Accent3 81 2 2" xfId="9336"/>
    <cellStyle name="20% - Accent3 81 2 2 2" xfId="18351"/>
    <cellStyle name="20% - Accent3 81 2 3" xfId="13844"/>
    <cellStyle name="20% - Accent3 81 3" xfId="7034"/>
    <cellStyle name="20% - Accent3 81 3 2" xfId="16049"/>
    <cellStyle name="20% - Accent3 81 4" xfId="11542"/>
    <cellStyle name="20% - Accent3 82" xfId="589"/>
    <cellStyle name="20% - Accent3 82 2" xfId="4567"/>
    <cellStyle name="20% - Accent3 83" xfId="590"/>
    <cellStyle name="20% - Accent3 83 2" xfId="4568"/>
    <cellStyle name="20% - Accent3 84" xfId="591"/>
    <cellStyle name="20% - Accent3 84 2" xfId="4569"/>
    <cellStyle name="20% - Accent3 85" xfId="592"/>
    <cellStyle name="20% - Accent3 85 2" xfId="4570"/>
    <cellStyle name="20% - Accent3 85 2 2" xfId="9337"/>
    <cellStyle name="20% - Accent3 85 2 2 2" xfId="18352"/>
    <cellStyle name="20% - Accent3 85 2 3" xfId="13845"/>
    <cellStyle name="20% - Accent3 85 3" xfId="7035"/>
    <cellStyle name="20% - Accent3 85 3 2" xfId="16050"/>
    <cellStyle name="20% - Accent3 85 4" xfId="11543"/>
    <cellStyle name="20% - Accent3 86" xfId="593"/>
    <cellStyle name="20% - Accent3 86 2" xfId="4571"/>
    <cellStyle name="20% - Accent3 86 2 2" xfId="9338"/>
    <cellStyle name="20% - Accent3 86 2 2 2" xfId="18353"/>
    <cellStyle name="20% - Accent3 86 2 3" xfId="13846"/>
    <cellStyle name="20% - Accent3 86 3" xfId="7036"/>
    <cellStyle name="20% - Accent3 86 3 2" xfId="16051"/>
    <cellStyle name="20% - Accent3 86 4" xfId="11544"/>
    <cellStyle name="20% - Accent3 87" xfId="594"/>
    <cellStyle name="20% - Accent3 87 2" xfId="4572"/>
    <cellStyle name="20% - Accent3 87 2 2" xfId="9339"/>
    <cellStyle name="20% - Accent3 87 2 2 2" xfId="18354"/>
    <cellStyle name="20% - Accent3 87 2 3" xfId="13847"/>
    <cellStyle name="20% - Accent3 87 3" xfId="7037"/>
    <cellStyle name="20% - Accent3 87 3 2" xfId="16052"/>
    <cellStyle name="20% - Accent3 87 4" xfId="11545"/>
    <cellStyle name="20% - Accent3 88" xfId="595"/>
    <cellStyle name="20% - Accent3 88 2" xfId="4573"/>
    <cellStyle name="20% - Accent3 88 2 2" xfId="9340"/>
    <cellStyle name="20% - Accent3 88 2 2 2" xfId="18355"/>
    <cellStyle name="20% - Accent3 88 2 3" xfId="13848"/>
    <cellStyle name="20% - Accent3 88 3" xfId="7038"/>
    <cellStyle name="20% - Accent3 88 3 2" xfId="16053"/>
    <cellStyle name="20% - Accent3 88 4" xfId="11546"/>
    <cellStyle name="20% - Accent3 89" xfId="596"/>
    <cellStyle name="20% - Accent3 89 2" xfId="4574"/>
    <cellStyle name="20% - Accent3 89 2 2" xfId="9341"/>
    <cellStyle name="20% - Accent3 89 2 2 2" xfId="18356"/>
    <cellStyle name="20% - Accent3 89 2 3" xfId="13849"/>
    <cellStyle name="20% - Accent3 89 3" xfId="7039"/>
    <cellStyle name="20% - Accent3 89 3 2" xfId="16054"/>
    <cellStyle name="20% - Accent3 89 4" xfId="11547"/>
    <cellStyle name="20% - Accent3 9" xfId="597"/>
    <cellStyle name="20% - Accent3 9 2" xfId="598"/>
    <cellStyle name="20% - Accent3 9 2 2" xfId="599"/>
    <cellStyle name="20% - Accent3 9 2 2 2" xfId="4575"/>
    <cellStyle name="20% - Accent3 9 2 2 2 2" xfId="9342"/>
    <cellStyle name="20% - Accent3 9 2 2 2 2 2" xfId="18357"/>
    <cellStyle name="20% - Accent3 9 2 2 2 3" xfId="13850"/>
    <cellStyle name="20% - Accent3 9 2 2 3" xfId="7042"/>
    <cellStyle name="20% - Accent3 9 2 2 3 2" xfId="16057"/>
    <cellStyle name="20% - Accent3 9 2 2 4" xfId="11550"/>
    <cellStyle name="20% - Accent3 9 2 3" xfId="4576"/>
    <cellStyle name="20% - Accent3 9 2 3 2" xfId="9343"/>
    <cellStyle name="20% - Accent3 9 2 3 2 2" xfId="18358"/>
    <cellStyle name="20% - Accent3 9 2 3 3" xfId="13851"/>
    <cellStyle name="20% - Accent3 9 2 4" xfId="7041"/>
    <cellStyle name="20% - Accent3 9 2 4 2" xfId="16056"/>
    <cellStyle name="20% - Accent3 9 2 5" xfId="11549"/>
    <cellStyle name="20% - Accent3 9 2_draft transactions report_052009_rvsd" xfId="600"/>
    <cellStyle name="20% - Accent3 9 3" xfId="601"/>
    <cellStyle name="20% - Accent3 9 3 2" xfId="4577"/>
    <cellStyle name="20% - Accent3 9 3 2 2" xfId="9344"/>
    <cellStyle name="20% - Accent3 9 3 2 2 2" xfId="18359"/>
    <cellStyle name="20% - Accent3 9 3 2 3" xfId="13852"/>
    <cellStyle name="20% - Accent3 9 3 3" xfId="7043"/>
    <cellStyle name="20% - Accent3 9 3 3 2" xfId="16058"/>
    <cellStyle name="20% - Accent3 9 3 4" xfId="11551"/>
    <cellStyle name="20% - Accent3 9 4" xfId="4578"/>
    <cellStyle name="20% - Accent3 9 4 2" xfId="9345"/>
    <cellStyle name="20% - Accent3 9 4 2 2" xfId="18360"/>
    <cellStyle name="20% - Accent3 9 4 3" xfId="13853"/>
    <cellStyle name="20% - Accent3 9 5" xfId="7040"/>
    <cellStyle name="20% - Accent3 9 5 2" xfId="16055"/>
    <cellStyle name="20% - Accent3 9 6" xfId="11548"/>
    <cellStyle name="20% - Accent3 9_draft transactions report_052009_rvsd" xfId="602"/>
    <cellStyle name="20% - Accent3 90" xfId="603"/>
    <cellStyle name="20% - Accent3 90 2" xfId="4579"/>
    <cellStyle name="20% - Accent3 90 2 2" xfId="9346"/>
    <cellStyle name="20% - Accent3 90 2 2 2" xfId="18361"/>
    <cellStyle name="20% - Accent3 90 2 3" xfId="13854"/>
    <cellStyle name="20% - Accent3 90 3" xfId="7044"/>
    <cellStyle name="20% - Accent3 90 3 2" xfId="16059"/>
    <cellStyle name="20% - Accent3 90 4" xfId="11552"/>
    <cellStyle name="20% - Accent3 91" xfId="604"/>
    <cellStyle name="20% - Accent3 91 2" xfId="4580"/>
    <cellStyle name="20% - Accent3 91 2 2" xfId="9347"/>
    <cellStyle name="20% - Accent3 91 2 2 2" xfId="18362"/>
    <cellStyle name="20% - Accent3 91 2 3" xfId="13855"/>
    <cellStyle name="20% - Accent3 91 3" xfId="7045"/>
    <cellStyle name="20% - Accent3 91 3 2" xfId="16060"/>
    <cellStyle name="20% - Accent3 91 4" xfId="11553"/>
    <cellStyle name="20% - Accent3 92" xfId="605"/>
    <cellStyle name="20% - Accent3 92 2" xfId="4581"/>
    <cellStyle name="20% - Accent3 92 2 2" xfId="9348"/>
    <cellStyle name="20% - Accent3 92 2 2 2" xfId="18363"/>
    <cellStyle name="20% - Accent3 92 2 3" xfId="13856"/>
    <cellStyle name="20% - Accent3 92 3" xfId="7046"/>
    <cellStyle name="20% - Accent3 92 3 2" xfId="16061"/>
    <cellStyle name="20% - Accent3 92 4" xfId="11554"/>
    <cellStyle name="20% - Accent3 93" xfId="606"/>
    <cellStyle name="20% - Accent3 93 2" xfId="4582"/>
    <cellStyle name="20% - Accent3 93 2 2" xfId="9349"/>
    <cellStyle name="20% - Accent3 93 2 2 2" xfId="18364"/>
    <cellStyle name="20% - Accent3 93 2 3" xfId="13857"/>
    <cellStyle name="20% - Accent3 93 3" xfId="7047"/>
    <cellStyle name="20% - Accent3 93 3 2" xfId="16062"/>
    <cellStyle name="20% - Accent3 93 4" xfId="11555"/>
    <cellStyle name="20% - Accent3 94" xfId="607"/>
    <cellStyle name="20% - Accent3 94 2" xfId="4583"/>
    <cellStyle name="20% - Accent3 94 2 2" xfId="9350"/>
    <cellStyle name="20% - Accent3 94 2 2 2" xfId="18365"/>
    <cellStyle name="20% - Accent3 94 2 3" xfId="13858"/>
    <cellStyle name="20% - Accent3 94 3" xfId="7048"/>
    <cellStyle name="20% - Accent3 94 3 2" xfId="16063"/>
    <cellStyle name="20% - Accent3 94 4" xfId="11556"/>
    <cellStyle name="20% - Accent3 95" xfId="608"/>
    <cellStyle name="20% - Accent3 95 2" xfId="4584"/>
    <cellStyle name="20% - Accent3 95 2 2" xfId="9351"/>
    <cellStyle name="20% - Accent3 95 2 2 2" xfId="18366"/>
    <cellStyle name="20% - Accent3 95 2 3" xfId="13859"/>
    <cellStyle name="20% - Accent3 95 3" xfId="7049"/>
    <cellStyle name="20% - Accent3 95 3 2" xfId="16064"/>
    <cellStyle name="20% - Accent3 95 4" xfId="11557"/>
    <cellStyle name="20% - Accent3 96" xfId="609"/>
    <cellStyle name="20% - Accent3 96 2" xfId="4585"/>
    <cellStyle name="20% - Accent3 96 2 2" xfId="9352"/>
    <cellStyle name="20% - Accent3 96 2 2 2" xfId="18367"/>
    <cellStyle name="20% - Accent3 96 2 3" xfId="13860"/>
    <cellStyle name="20% - Accent3 96 3" xfId="7050"/>
    <cellStyle name="20% - Accent3 96 3 2" xfId="16065"/>
    <cellStyle name="20% - Accent3 96 4" xfId="11558"/>
    <cellStyle name="20% - Accent3 97" xfId="610"/>
    <cellStyle name="20% - Accent3 97 2" xfId="4586"/>
    <cellStyle name="20% - Accent3 97 2 2" xfId="9353"/>
    <cellStyle name="20% - Accent3 97 2 2 2" xfId="18368"/>
    <cellStyle name="20% - Accent3 97 2 3" xfId="13861"/>
    <cellStyle name="20% - Accent3 97 3" xfId="7051"/>
    <cellStyle name="20% - Accent3 97 3 2" xfId="16066"/>
    <cellStyle name="20% - Accent3 97 4" xfId="11559"/>
    <cellStyle name="20% - Accent3 98" xfId="611"/>
    <cellStyle name="20% - Accent3 98 2" xfId="4587"/>
    <cellStyle name="20% - Accent3 98 2 2" xfId="9354"/>
    <cellStyle name="20% - Accent3 98 2 2 2" xfId="18369"/>
    <cellStyle name="20% - Accent3 98 2 3" xfId="13862"/>
    <cellStyle name="20% - Accent3 98 3" xfId="7052"/>
    <cellStyle name="20% - Accent3 98 3 2" xfId="16067"/>
    <cellStyle name="20% - Accent3 98 4" xfId="11560"/>
    <cellStyle name="20% - Accent3 99" xfId="612"/>
    <cellStyle name="20% - Accent3 99 2" xfId="4588"/>
    <cellStyle name="20% - Accent3 99 2 2" xfId="9355"/>
    <cellStyle name="20% - Accent3 99 2 2 2" xfId="18370"/>
    <cellStyle name="20% - Accent3 99 2 3" xfId="13863"/>
    <cellStyle name="20% - Accent3 99 3" xfId="7053"/>
    <cellStyle name="20% - Accent3 99 3 2" xfId="16068"/>
    <cellStyle name="20% - Accent3 99 4" xfId="11561"/>
    <cellStyle name="20% - Accent4" xfId="613" builtinId="42" customBuiltin="1"/>
    <cellStyle name="20% - Accent4 10" xfId="614"/>
    <cellStyle name="20% - Accent4 10 2" xfId="615"/>
    <cellStyle name="20% - Accent4 10 2 2" xfId="4589"/>
    <cellStyle name="20% - Accent4 10 2 2 2" xfId="9356"/>
    <cellStyle name="20% - Accent4 10 2 2 2 2" xfId="18371"/>
    <cellStyle name="20% - Accent4 10 2 2 3" xfId="13864"/>
    <cellStyle name="20% - Accent4 10 2 3" xfId="7056"/>
    <cellStyle name="20% - Accent4 10 2 3 2" xfId="16071"/>
    <cellStyle name="20% - Accent4 10 2 4" xfId="11564"/>
    <cellStyle name="20% - Accent4 10 3" xfId="4590"/>
    <cellStyle name="20% - Accent4 10 3 2" xfId="9357"/>
    <cellStyle name="20% - Accent4 10 3 2 2" xfId="18372"/>
    <cellStyle name="20% - Accent4 10 3 3" xfId="13865"/>
    <cellStyle name="20% - Accent4 10 4" xfId="7055"/>
    <cellStyle name="20% - Accent4 10 4 2" xfId="16070"/>
    <cellStyle name="20% - Accent4 10 5" xfId="11563"/>
    <cellStyle name="20% - Accent4 10_draft transactions report_052009_rvsd" xfId="616"/>
    <cellStyle name="20% - Accent4 100" xfId="617"/>
    <cellStyle name="20% - Accent4 100 2" xfId="4591"/>
    <cellStyle name="20% - Accent4 101" xfId="618"/>
    <cellStyle name="20% - Accent4 101 2" xfId="4592"/>
    <cellStyle name="20% - Accent4 102" xfId="619"/>
    <cellStyle name="20% - Accent4 102 2" xfId="4593"/>
    <cellStyle name="20% - Accent4 103" xfId="620"/>
    <cellStyle name="20% - Accent4 103 2" xfId="4594"/>
    <cellStyle name="20% - Accent4 104" xfId="621"/>
    <cellStyle name="20% - Accent4 104 2" xfId="4595"/>
    <cellStyle name="20% - Accent4 105" xfId="622"/>
    <cellStyle name="20% - Accent4 105 2" xfId="4596"/>
    <cellStyle name="20% - Accent4 106" xfId="623"/>
    <cellStyle name="20% - Accent4 106 2" xfId="4597"/>
    <cellStyle name="20% - Accent4 107" xfId="624"/>
    <cellStyle name="20% - Accent4 107 2" xfId="4598"/>
    <cellStyle name="20% - Accent4 108" xfId="625"/>
    <cellStyle name="20% - Accent4 108 2" xfId="4599"/>
    <cellStyle name="20% - Accent4 109" xfId="626"/>
    <cellStyle name="20% - Accent4 109 2" xfId="4600"/>
    <cellStyle name="20% - Accent4 11" xfId="627"/>
    <cellStyle name="20% - Accent4 11 2" xfId="628"/>
    <cellStyle name="20% - Accent4 11 2 2" xfId="4601"/>
    <cellStyle name="20% - Accent4 11 2 2 2" xfId="9358"/>
    <cellStyle name="20% - Accent4 11 2 2 2 2" xfId="18373"/>
    <cellStyle name="20% - Accent4 11 2 2 3" xfId="13866"/>
    <cellStyle name="20% - Accent4 11 2 3" xfId="7058"/>
    <cellStyle name="20% - Accent4 11 2 3 2" xfId="16073"/>
    <cellStyle name="20% - Accent4 11 2 4" xfId="11566"/>
    <cellStyle name="20% - Accent4 11 3" xfId="4602"/>
    <cellStyle name="20% - Accent4 11 3 2" xfId="9359"/>
    <cellStyle name="20% - Accent4 11 3 2 2" xfId="18374"/>
    <cellStyle name="20% - Accent4 11 3 3" xfId="13867"/>
    <cellStyle name="20% - Accent4 11 4" xfId="7057"/>
    <cellStyle name="20% - Accent4 11 4 2" xfId="16072"/>
    <cellStyle name="20% - Accent4 11 5" xfId="11565"/>
    <cellStyle name="20% - Accent4 11_draft transactions report_052009_rvsd" xfId="629"/>
    <cellStyle name="20% - Accent4 110" xfId="630"/>
    <cellStyle name="20% - Accent4 110 2" xfId="4603"/>
    <cellStyle name="20% - Accent4 110 2 2" xfId="9360"/>
    <cellStyle name="20% - Accent4 110 2 2 2" xfId="18375"/>
    <cellStyle name="20% - Accent4 110 2 3" xfId="13868"/>
    <cellStyle name="20% - Accent4 110 3" xfId="7059"/>
    <cellStyle name="20% - Accent4 110 3 2" xfId="16074"/>
    <cellStyle name="20% - Accent4 110 4" xfId="11567"/>
    <cellStyle name="20% - Accent4 111" xfId="631"/>
    <cellStyle name="20% - Accent4 111 2" xfId="4604"/>
    <cellStyle name="20% - Accent4 111 2 2" xfId="9361"/>
    <cellStyle name="20% - Accent4 111 2 2 2" xfId="18376"/>
    <cellStyle name="20% - Accent4 111 2 3" xfId="13869"/>
    <cellStyle name="20% - Accent4 111 3" xfId="7060"/>
    <cellStyle name="20% - Accent4 111 3 2" xfId="16075"/>
    <cellStyle name="20% - Accent4 111 4" xfId="11568"/>
    <cellStyle name="20% - Accent4 112" xfId="632"/>
    <cellStyle name="20% - Accent4 112 2" xfId="4605"/>
    <cellStyle name="20% - Accent4 112 2 2" xfId="9362"/>
    <cellStyle name="20% - Accent4 112 2 2 2" xfId="18377"/>
    <cellStyle name="20% - Accent4 112 2 3" xfId="13870"/>
    <cellStyle name="20% - Accent4 112 3" xfId="7061"/>
    <cellStyle name="20% - Accent4 112 3 2" xfId="16076"/>
    <cellStyle name="20% - Accent4 112 4" xfId="11569"/>
    <cellStyle name="20% - Accent4 113" xfId="633"/>
    <cellStyle name="20% - Accent4 113 2" xfId="4606"/>
    <cellStyle name="20% - Accent4 113 2 2" xfId="9363"/>
    <cellStyle name="20% - Accent4 113 2 2 2" xfId="18378"/>
    <cellStyle name="20% - Accent4 113 2 3" xfId="13871"/>
    <cellStyle name="20% - Accent4 113 3" xfId="7062"/>
    <cellStyle name="20% - Accent4 113 3 2" xfId="16077"/>
    <cellStyle name="20% - Accent4 113 4" xfId="11570"/>
    <cellStyle name="20% - Accent4 114" xfId="634"/>
    <cellStyle name="20% - Accent4 114 2" xfId="4607"/>
    <cellStyle name="20% - Accent4 114 2 2" xfId="9364"/>
    <cellStyle name="20% - Accent4 114 2 2 2" xfId="18379"/>
    <cellStyle name="20% - Accent4 114 2 3" xfId="13872"/>
    <cellStyle name="20% - Accent4 114 3" xfId="7063"/>
    <cellStyle name="20% - Accent4 114 3 2" xfId="16078"/>
    <cellStyle name="20% - Accent4 114 4" xfId="11571"/>
    <cellStyle name="20% - Accent4 115" xfId="635"/>
    <cellStyle name="20% - Accent4 115 2" xfId="4608"/>
    <cellStyle name="20% - Accent4 115 2 2" xfId="9365"/>
    <cellStyle name="20% - Accent4 115 2 2 2" xfId="18380"/>
    <cellStyle name="20% - Accent4 115 2 3" xfId="13873"/>
    <cellStyle name="20% - Accent4 115 3" xfId="7064"/>
    <cellStyle name="20% - Accent4 115 3 2" xfId="16079"/>
    <cellStyle name="20% - Accent4 115 4" xfId="11572"/>
    <cellStyle name="20% - Accent4 116" xfId="636"/>
    <cellStyle name="20% - Accent4 116 2" xfId="4609"/>
    <cellStyle name="20% - Accent4 116 2 2" xfId="9366"/>
    <cellStyle name="20% - Accent4 116 2 2 2" xfId="18381"/>
    <cellStyle name="20% - Accent4 116 2 3" xfId="13874"/>
    <cellStyle name="20% - Accent4 116 3" xfId="7065"/>
    <cellStyle name="20% - Accent4 116 3 2" xfId="16080"/>
    <cellStyle name="20% - Accent4 116 4" xfId="11573"/>
    <cellStyle name="20% - Accent4 117" xfId="637"/>
    <cellStyle name="20% - Accent4 117 2" xfId="4610"/>
    <cellStyle name="20% - Accent4 117 2 2" xfId="9367"/>
    <cellStyle name="20% - Accent4 117 2 2 2" xfId="18382"/>
    <cellStyle name="20% - Accent4 117 2 3" xfId="13875"/>
    <cellStyle name="20% - Accent4 117 3" xfId="7066"/>
    <cellStyle name="20% - Accent4 117 3 2" xfId="16081"/>
    <cellStyle name="20% - Accent4 117 4" xfId="11574"/>
    <cellStyle name="20% - Accent4 118" xfId="638"/>
    <cellStyle name="20% - Accent4 118 2" xfId="4611"/>
    <cellStyle name="20% - Accent4 118 2 2" xfId="9368"/>
    <cellStyle name="20% - Accent4 118 2 2 2" xfId="18383"/>
    <cellStyle name="20% - Accent4 118 2 3" xfId="13876"/>
    <cellStyle name="20% - Accent4 118 3" xfId="7067"/>
    <cellStyle name="20% - Accent4 118 3 2" xfId="16082"/>
    <cellStyle name="20% - Accent4 118 4" xfId="11575"/>
    <cellStyle name="20% - Accent4 119" xfId="3111"/>
    <cellStyle name="20% - Accent4 119 2" xfId="4612"/>
    <cellStyle name="20% - Accent4 119 2 2" xfId="9369"/>
    <cellStyle name="20% - Accent4 119 2 2 2" xfId="18384"/>
    <cellStyle name="20% - Accent4 119 2 3" xfId="13877"/>
    <cellStyle name="20% - Accent4 119 3" xfId="8500"/>
    <cellStyle name="20% - Accent4 119 3 2" xfId="17515"/>
    <cellStyle name="20% - Accent4 119 4" xfId="13008"/>
    <cellStyle name="20% - Accent4 12" xfId="639"/>
    <cellStyle name="20% - Accent4 12 2" xfId="640"/>
    <cellStyle name="20% - Accent4 12 2 2" xfId="4613"/>
    <cellStyle name="20% - Accent4 12 2 2 2" xfId="9370"/>
    <cellStyle name="20% - Accent4 12 2 2 2 2" xfId="18385"/>
    <cellStyle name="20% - Accent4 12 2 2 3" xfId="13878"/>
    <cellStyle name="20% - Accent4 12 2 3" xfId="7069"/>
    <cellStyle name="20% - Accent4 12 2 3 2" xfId="16084"/>
    <cellStyle name="20% - Accent4 12 2 4" xfId="11577"/>
    <cellStyle name="20% - Accent4 12 3" xfId="4614"/>
    <cellStyle name="20% - Accent4 12 3 2" xfId="9371"/>
    <cellStyle name="20% - Accent4 12 3 2 2" xfId="18386"/>
    <cellStyle name="20% - Accent4 12 3 3" xfId="13879"/>
    <cellStyle name="20% - Accent4 12 4" xfId="7068"/>
    <cellStyle name="20% - Accent4 12 4 2" xfId="16083"/>
    <cellStyle name="20% - Accent4 12 5" xfId="11576"/>
    <cellStyle name="20% - Accent4 12_draft transactions report_052009_rvsd" xfId="641"/>
    <cellStyle name="20% - Accent4 120" xfId="3128"/>
    <cellStyle name="20% - Accent4 120 2" xfId="4615"/>
    <cellStyle name="20% - Accent4 120 2 2" xfId="9372"/>
    <cellStyle name="20% - Accent4 120 2 2 2" xfId="18387"/>
    <cellStyle name="20% - Accent4 120 2 3" xfId="13880"/>
    <cellStyle name="20% - Accent4 120 3" xfId="8517"/>
    <cellStyle name="20% - Accent4 120 3 2" xfId="17532"/>
    <cellStyle name="20% - Accent4 120 4" xfId="13025"/>
    <cellStyle name="20% - Accent4 121" xfId="3141"/>
    <cellStyle name="20% - Accent4 121 2" xfId="4616"/>
    <cellStyle name="20% - Accent4 121 2 2" xfId="9373"/>
    <cellStyle name="20% - Accent4 121 2 2 2" xfId="18388"/>
    <cellStyle name="20% - Accent4 121 2 3" xfId="13881"/>
    <cellStyle name="20% - Accent4 121 3" xfId="8530"/>
    <cellStyle name="20% - Accent4 121 3 2" xfId="17545"/>
    <cellStyle name="20% - Accent4 121 4" xfId="13038"/>
    <cellStyle name="20% - Accent4 122" xfId="3151"/>
    <cellStyle name="20% - Accent4 123" xfId="3193"/>
    <cellStyle name="20% - Accent4 124" xfId="3225"/>
    <cellStyle name="20% - Accent4 125" xfId="3267"/>
    <cellStyle name="20% - Accent4 126" xfId="3309"/>
    <cellStyle name="20% - Accent4 127" xfId="3360"/>
    <cellStyle name="20% - Accent4 127 2" xfId="4617"/>
    <cellStyle name="20% - Accent4 127 2 2" xfId="9374"/>
    <cellStyle name="20% - Accent4 127 2 2 2" xfId="18389"/>
    <cellStyle name="20% - Accent4 127 2 3" xfId="13882"/>
    <cellStyle name="20% - Accent4 127 3" xfId="8539"/>
    <cellStyle name="20% - Accent4 127 3 2" xfId="17554"/>
    <cellStyle name="20% - Accent4 127 4" xfId="13047"/>
    <cellStyle name="20% - Accent4 128" xfId="3377"/>
    <cellStyle name="20% - Accent4 128 2" xfId="4618"/>
    <cellStyle name="20% - Accent4 128 2 2" xfId="9375"/>
    <cellStyle name="20% - Accent4 128 2 2 2" xfId="18390"/>
    <cellStyle name="20% - Accent4 128 2 3" xfId="13883"/>
    <cellStyle name="20% - Accent4 128 3" xfId="8556"/>
    <cellStyle name="20% - Accent4 128 3 2" xfId="17571"/>
    <cellStyle name="20% - Accent4 128 4" xfId="13064"/>
    <cellStyle name="20% - Accent4 129" xfId="3390"/>
    <cellStyle name="20% - Accent4 129 2" xfId="4619"/>
    <cellStyle name="20% - Accent4 129 2 2" xfId="9376"/>
    <cellStyle name="20% - Accent4 129 2 2 2" xfId="18391"/>
    <cellStyle name="20% - Accent4 129 2 3" xfId="13884"/>
    <cellStyle name="20% - Accent4 129 3" xfId="8569"/>
    <cellStyle name="20% - Accent4 129 3 2" xfId="17584"/>
    <cellStyle name="20% - Accent4 129 4" xfId="13077"/>
    <cellStyle name="20% - Accent4 13" xfId="642"/>
    <cellStyle name="20% - Accent4 13 2" xfId="643"/>
    <cellStyle name="20% - Accent4 13 2 2" xfId="4620"/>
    <cellStyle name="20% - Accent4 13 2 2 2" xfId="9377"/>
    <cellStyle name="20% - Accent4 13 2 2 2 2" xfId="18392"/>
    <cellStyle name="20% - Accent4 13 2 2 3" xfId="13885"/>
    <cellStyle name="20% - Accent4 13 2 3" xfId="7071"/>
    <cellStyle name="20% - Accent4 13 2 3 2" xfId="16086"/>
    <cellStyle name="20% - Accent4 13 2 4" xfId="11579"/>
    <cellStyle name="20% - Accent4 13 3" xfId="4621"/>
    <cellStyle name="20% - Accent4 13 3 2" xfId="9378"/>
    <cellStyle name="20% - Accent4 13 3 2 2" xfId="18393"/>
    <cellStyle name="20% - Accent4 13 3 3" xfId="13886"/>
    <cellStyle name="20% - Accent4 13 4" xfId="7070"/>
    <cellStyle name="20% - Accent4 13 4 2" xfId="16085"/>
    <cellStyle name="20% - Accent4 13 5" xfId="11578"/>
    <cellStyle name="20% - Accent4 13_draft transactions report_052009_rvsd" xfId="644"/>
    <cellStyle name="20% - Accent4 130" xfId="3399"/>
    <cellStyle name="20% - Accent4 130 2" xfId="4622"/>
    <cellStyle name="20% - Accent4 130 2 2" xfId="9379"/>
    <cellStyle name="20% - Accent4 130 2 2 2" xfId="18394"/>
    <cellStyle name="20% - Accent4 130 2 3" xfId="13887"/>
    <cellStyle name="20% - Accent4 130 3" xfId="8578"/>
    <cellStyle name="20% - Accent4 130 3 2" xfId="17593"/>
    <cellStyle name="20% - Accent4 130 4" xfId="13086"/>
    <cellStyle name="20% - Accent4 131" xfId="3416"/>
    <cellStyle name="20% - Accent4 131 2" xfId="4623"/>
    <cellStyle name="20% - Accent4 131 2 2" xfId="9380"/>
    <cellStyle name="20% - Accent4 131 2 2 2" xfId="18395"/>
    <cellStyle name="20% - Accent4 131 2 3" xfId="13888"/>
    <cellStyle name="20% - Accent4 131 3" xfId="8595"/>
    <cellStyle name="20% - Accent4 131 3 2" xfId="17610"/>
    <cellStyle name="20% - Accent4 131 4" xfId="13103"/>
    <cellStyle name="20% - Accent4 132" xfId="3429"/>
    <cellStyle name="20% - Accent4 132 2" xfId="4624"/>
    <cellStyle name="20% - Accent4 132 2 2" xfId="9381"/>
    <cellStyle name="20% - Accent4 132 2 2 2" xfId="18396"/>
    <cellStyle name="20% - Accent4 132 2 3" xfId="13889"/>
    <cellStyle name="20% - Accent4 132 3" xfId="8608"/>
    <cellStyle name="20% - Accent4 132 3 2" xfId="17623"/>
    <cellStyle name="20% - Accent4 132 4" xfId="13116"/>
    <cellStyle name="20% - Accent4 133" xfId="3442"/>
    <cellStyle name="20% - Accent4 133 2" xfId="4625"/>
    <cellStyle name="20% - Accent4 133 2 2" xfId="9382"/>
    <cellStyle name="20% - Accent4 133 2 2 2" xfId="18397"/>
    <cellStyle name="20% - Accent4 133 2 3" xfId="13890"/>
    <cellStyle name="20% - Accent4 133 3" xfId="8621"/>
    <cellStyle name="20% - Accent4 133 3 2" xfId="17636"/>
    <cellStyle name="20% - Accent4 133 4" xfId="13129"/>
    <cellStyle name="20% - Accent4 134" xfId="3455"/>
    <cellStyle name="20% - Accent4 134 2" xfId="4626"/>
    <cellStyle name="20% - Accent4 134 2 2" xfId="9383"/>
    <cellStyle name="20% - Accent4 134 2 2 2" xfId="18398"/>
    <cellStyle name="20% - Accent4 134 2 3" xfId="13891"/>
    <cellStyle name="20% - Accent4 134 3" xfId="8634"/>
    <cellStyle name="20% - Accent4 134 3 2" xfId="17649"/>
    <cellStyle name="20% - Accent4 134 4" xfId="13142"/>
    <cellStyle name="20% - Accent4 135" xfId="3465"/>
    <cellStyle name="20% - Accent4 136" xfId="3507"/>
    <cellStyle name="20% - Accent4 137" xfId="3539"/>
    <cellStyle name="20% - Accent4 138" xfId="3590"/>
    <cellStyle name="20% - Accent4 138 2" xfId="4627"/>
    <cellStyle name="20% - Accent4 138 2 2" xfId="9384"/>
    <cellStyle name="20% - Accent4 138 2 2 2" xfId="18399"/>
    <cellStyle name="20% - Accent4 138 2 3" xfId="13892"/>
    <cellStyle name="20% - Accent4 138 3" xfId="8643"/>
    <cellStyle name="20% - Accent4 138 3 2" xfId="17658"/>
    <cellStyle name="20% - Accent4 138 4" xfId="13151"/>
    <cellStyle name="20% - Accent4 139" xfId="3621"/>
    <cellStyle name="20% - Accent4 139 2" xfId="4628"/>
    <cellStyle name="20% - Accent4 139 2 2" xfId="9385"/>
    <cellStyle name="20% - Accent4 139 2 2 2" xfId="18400"/>
    <cellStyle name="20% - Accent4 139 2 3" xfId="13893"/>
    <cellStyle name="20% - Accent4 139 3" xfId="8660"/>
    <cellStyle name="20% - Accent4 139 3 2" xfId="17675"/>
    <cellStyle name="20% - Accent4 139 4" xfId="13168"/>
    <cellStyle name="20% - Accent4 14" xfId="645"/>
    <cellStyle name="20% - Accent4 14 2" xfId="646"/>
    <cellStyle name="20% - Accent4 14 2 2" xfId="4629"/>
    <cellStyle name="20% - Accent4 14 2 2 2" xfId="9386"/>
    <cellStyle name="20% - Accent4 14 2 2 2 2" xfId="18401"/>
    <cellStyle name="20% - Accent4 14 2 2 3" xfId="13894"/>
    <cellStyle name="20% - Accent4 14 2 3" xfId="7073"/>
    <cellStyle name="20% - Accent4 14 2 3 2" xfId="16088"/>
    <cellStyle name="20% - Accent4 14 2 4" xfId="11581"/>
    <cellStyle name="20% - Accent4 14 3" xfId="4630"/>
    <cellStyle name="20% - Accent4 14 3 2" xfId="9387"/>
    <cellStyle name="20% - Accent4 14 3 2 2" xfId="18402"/>
    <cellStyle name="20% - Accent4 14 3 3" xfId="13895"/>
    <cellStyle name="20% - Accent4 14 4" xfId="7072"/>
    <cellStyle name="20% - Accent4 14 4 2" xfId="16087"/>
    <cellStyle name="20% - Accent4 14 5" xfId="11580"/>
    <cellStyle name="20% - Accent4 14_draft transactions report_052009_rvsd" xfId="647"/>
    <cellStyle name="20% - Accent4 140" xfId="3634"/>
    <cellStyle name="20% - Accent4 140 2" xfId="4631"/>
    <cellStyle name="20% - Accent4 140 2 2" xfId="9388"/>
    <cellStyle name="20% - Accent4 140 2 2 2" xfId="18403"/>
    <cellStyle name="20% - Accent4 140 2 3" xfId="13896"/>
    <cellStyle name="20% - Accent4 140 3" xfId="8673"/>
    <cellStyle name="20% - Accent4 140 3 2" xfId="17688"/>
    <cellStyle name="20% - Accent4 140 4" xfId="13181"/>
    <cellStyle name="20% - Accent4 141" xfId="3647"/>
    <cellStyle name="20% - Accent4 141 2" xfId="4632"/>
    <cellStyle name="20% - Accent4 141 2 2" xfId="9389"/>
    <cellStyle name="20% - Accent4 141 2 2 2" xfId="18404"/>
    <cellStyle name="20% - Accent4 141 2 3" xfId="13897"/>
    <cellStyle name="20% - Accent4 141 3" xfId="8686"/>
    <cellStyle name="20% - Accent4 141 3 2" xfId="17701"/>
    <cellStyle name="20% - Accent4 141 4" xfId="13194"/>
    <cellStyle name="20% - Accent4 142" xfId="3660"/>
    <cellStyle name="20% - Accent4 142 2" xfId="4633"/>
    <cellStyle name="20% - Accent4 142 2 2" xfId="9390"/>
    <cellStyle name="20% - Accent4 142 2 2 2" xfId="18405"/>
    <cellStyle name="20% - Accent4 142 2 3" xfId="13898"/>
    <cellStyle name="20% - Accent4 142 3" xfId="8699"/>
    <cellStyle name="20% - Accent4 142 3 2" xfId="17714"/>
    <cellStyle name="20% - Accent4 142 4" xfId="13207"/>
    <cellStyle name="20% - Accent4 143" xfId="3673"/>
    <cellStyle name="20% - Accent4 143 2" xfId="4634"/>
    <cellStyle name="20% - Accent4 143 2 2" xfId="9391"/>
    <cellStyle name="20% - Accent4 143 2 2 2" xfId="18406"/>
    <cellStyle name="20% - Accent4 143 2 3" xfId="13899"/>
    <cellStyle name="20% - Accent4 143 3" xfId="8712"/>
    <cellStyle name="20% - Accent4 143 3 2" xfId="17727"/>
    <cellStyle name="20% - Accent4 143 4" xfId="13220"/>
    <cellStyle name="20% - Accent4 144" xfId="3686"/>
    <cellStyle name="20% - Accent4 144 2" xfId="4635"/>
    <cellStyle name="20% - Accent4 144 2 2" xfId="9392"/>
    <cellStyle name="20% - Accent4 144 2 2 2" xfId="18407"/>
    <cellStyle name="20% - Accent4 144 2 3" xfId="13900"/>
    <cellStyle name="20% - Accent4 144 3" xfId="8725"/>
    <cellStyle name="20% - Accent4 144 3 2" xfId="17740"/>
    <cellStyle name="20% - Accent4 144 4" xfId="13233"/>
    <cellStyle name="20% - Accent4 145" xfId="3699"/>
    <cellStyle name="20% - Accent4 145 2" xfId="4636"/>
    <cellStyle name="20% - Accent4 145 2 2" xfId="9393"/>
    <cellStyle name="20% - Accent4 145 2 2 2" xfId="18408"/>
    <cellStyle name="20% - Accent4 145 2 3" xfId="13901"/>
    <cellStyle name="20% - Accent4 145 3" xfId="8738"/>
    <cellStyle name="20% - Accent4 145 3 2" xfId="17753"/>
    <cellStyle name="20% - Accent4 145 4" xfId="13246"/>
    <cellStyle name="20% - Accent4 146" xfId="3713"/>
    <cellStyle name="20% - Accent4 146 2" xfId="4637"/>
    <cellStyle name="20% - Accent4 146 2 2" xfId="9394"/>
    <cellStyle name="20% - Accent4 146 2 2 2" xfId="18409"/>
    <cellStyle name="20% - Accent4 146 2 3" xfId="13902"/>
    <cellStyle name="20% - Accent4 146 3" xfId="8751"/>
    <cellStyle name="20% - Accent4 146 3 2" xfId="17766"/>
    <cellStyle name="20% - Accent4 146 4" xfId="13259"/>
    <cellStyle name="20% - Accent4 147" xfId="3608"/>
    <cellStyle name="20% - Accent4 148" xfId="3750"/>
    <cellStyle name="20% - Accent4 149" xfId="3782"/>
    <cellStyle name="20% - Accent4 15" xfId="648"/>
    <cellStyle name="20% - Accent4 15 2" xfId="649"/>
    <cellStyle name="20% - Accent4 15 2 2" xfId="4638"/>
    <cellStyle name="20% - Accent4 15 2 2 2" xfId="9395"/>
    <cellStyle name="20% - Accent4 15 2 2 2 2" xfId="18410"/>
    <cellStyle name="20% - Accent4 15 2 2 3" xfId="13903"/>
    <cellStyle name="20% - Accent4 15 2 3" xfId="7075"/>
    <cellStyle name="20% - Accent4 15 2 3 2" xfId="16090"/>
    <cellStyle name="20% - Accent4 15 2 4" xfId="11583"/>
    <cellStyle name="20% - Accent4 15 3" xfId="4639"/>
    <cellStyle name="20% - Accent4 15 3 2" xfId="9396"/>
    <cellStyle name="20% - Accent4 15 3 2 2" xfId="18411"/>
    <cellStyle name="20% - Accent4 15 3 3" xfId="13904"/>
    <cellStyle name="20% - Accent4 15 4" xfId="7074"/>
    <cellStyle name="20% - Accent4 15 4 2" xfId="16089"/>
    <cellStyle name="20% - Accent4 15 5" xfId="11582"/>
    <cellStyle name="20% - Accent4 15_draft transactions report_052009_rvsd" xfId="650"/>
    <cellStyle name="20% - Accent4 150" xfId="3833"/>
    <cellStyle name="20% - Accent4 151" xfId="3875"/>
    <cellStyle name="20% - Accent4 152" xfId="3988"/>
    <cellStyle name="20% - Accent4 153" xfId="4640"/>
    <cellStyle name="20% - Accent4 153 2" xfId="9397"/>
    <cellStyle name="20% - Accent4 153 2 2" xfId="18412"/>
    <cellStyle name="20% - Accent4 153 3" xfId="13905"/>
    <cellStyle name="20% - Accent4 154" xfId="7054"/>
    <cellStyle name="20% - Accent4 154 2" xfId="16069"/>
    <cellStyle name="20% - Accent4 155" xfId="11562"/>
    <cellStyle name="20% - Accent4 16" xfId="651"/>
    <cellStyle name="20% - Accent4 16 2" xfId="652"/>
    <cellStyle name="20% - Accent4 16 2 2" xfId="4641"/>
    <cellStyle name="20% - Accent4 16 2 2 2" xfId="9398"/>
    <cellStyle name="20% - Accent4 16 2 2 2 2" xfId="18413"/>
    <cellStyle name="20% - Accent4 16 2 2 3" xfId="13906"/>
    <cellStyle name="20% - Accent4 16 2 3" xfId="7077"/>
    <cellStyle name="20% - Accent4 16 2 3 2" xfId="16092"/>
    <cellStyle name="20% - Accent4 16 2 4" xfId="11585"/>
    <cellStyle name="20% - Accent4 16 3" xfId="4642"/>
    <cellStyle name="20% - Accent4 16 3 2" xfId="9399"/>
    <cellStyle name="20% - Accent4 16 3 2 2" xfId="18414"/>
    <cellStyle name="20% - Accent4 16 3 3" xfId="13907"/>
    <cellStyle name="20% - Accent4 16 4" xfId="7076"/>
    <cellStyle name="20% - Accent4 16 4 2" xfId="16091"/>
    <cellStyle name="20% - Accent4 16 5" xfId="11584"/>
    <cellStyle name="20% - Accent4 16_draft transactions report_052009_rvsd" xfId="653"/>
    <cellStyle name="20% - Accent4 17" xfId="654"/>
    <cellStyle name="20% - Accent4 17 2" xfId="655"/>
    <cellStyle name="20% - Accent4 17 2 2" xfId="4643"/>
    <cellStyle name="20% - Accent4 17 2 2 2" xfId="9400"/>
    <cellStyle name="20% - Accent4 17 2 2 2 2" xfId="18415"/>
    <cellStyle name="20% - Accent4 17 2 2 3" xfId="13908"/>
    <cellStyle name="20% - Accent4 17 2 3" xfId="7079"/>
    <cellStyle name="20% - Accent4 17 2 3 2" xfId="16094"/>
    <cellStyle name="20% - Accent4 17 2 4" xfId="11587"/>
    <cellStyle name="20% - Accent4 17 3" xfId="4644"/>
    <cellStyle name="20% - Accent4 17 3 2" xfId="9401"/>
    <cellStyle name="20% - Accent4 17 3 2 2" xfId="18416"/>
    <cellStyle name="20% - Accent4 17 3 3" xfId="13909"/>
    <cellStyle name="20% - Accent4 17 4" xfId="7078"/>
    <cellStyle name="20% - Accent4 17 4 2" xfId="16093"/>
    <cellStyle name="20% - Accent4 17 5" xfId="11586"/>
    <cellStyle name="20% - Accent4 17_draft transactions report_052009_rvsd" xfId="656"/>
    <cellStyle name="20% - Accent4 18" xfId="657"/>
    <cellStyle name="20% - Accent4 18 2" xfId="658"/>
    <cellStyle name="20% - Accent4 18 2 2" xfId="4645"/>
    <cellStyle name="20% - Accent4 18 2 2 2" xfId="9402"/>
    <cellStyle name="20% - Accent4 18 2 2 2 2" xfId="18417"/>
    <cellStyle name="20% - Accent4 18 2 2 3" xfId="13910"/>
    <cellStyle name="20% - Accent4 18 2 3" xfId="7081"/>
    <cellStyle name="20% - Accent4 18 2 3 2" xfId="16096"/>
    <cellStyle name="20% - Accent4 18 2 4" xfId="11589"/>
    <cellStyle name="20% - Accent4 18 3" xfId="4646"/>
    <cellStyle name="20% - Accent4 18 3 2" xfId="9403"/>
    <cellStyle name="20% - Accent4 18 3 2 2" xfId="18418"/>
    <cellStyle name="20% - Accent4 18 3 3" xfId="13911"/>
    <cellStyle name="20% - Accent4 18 4" xfId="7080"/>
    <cellStyle name="20% - Accent4 18 4 2" xfId="16095"/>
    <cellStyle name="20% - Accent4 18 5" xfId="11588"/>
    <cellStyle name="20% - Accent4 18_draft transactions report_052009_rvsd" xfId="659"/>
    <cellStyle name="20% - Accent4 19" xfId="660"/>
    <cellStyle name="20% - Accent4 19 2" xfId="661"/>
    <cellStyle name="20% - Accent4 19 2 2" xfId="4647"/>
    <cellStyle name="20% - Accent4 19 2 2 2" xfId="9404"/>
    <cellStyle name="20% - Accent4 19 2 2 2 2" xfId="18419"/>
    <cellStyle name="20% - Accent4 19 2 2 3" xfId="13912"/>
    <cellStyle name="20% - Accent4 19 2 3" xfId="7083"/>
    <cellStyle name="20% - Accent4 19 2 3 2" xfId="16098"/>
    <cellStyle name="20% - Accent4 19 2 4" xfId="11591"/>
    <cellStyle name="20% - Accent4 19 3" xfId="4648"/>
    <cellStyle name="20% - Accent4 19 3 2" xfId="9405"/>
    <cellStyle name="20% - Accent4 19 3 2 2" xfId="18420"/>
    <cellStyle name="20% - Accent4 19 3 3" xfId="13913"/>
    <cellStyle name="20% - Accent4 19 4" xfId="7082"/>
    <cellStyle name="20% - Accent4 19 4 2" xfId="16097"/>
    <cellStyle name="20% - Accent4 19 5" xfId="11590"/>
    <cellStyle name="20% - Accent4 19_draft transactions report_052009_rvsd" xfId="662"/>
    <cellStyle name="20% - Accent4 2" xfId="663"/>
    <cellStyle name="20% - Accent4 2 2" xfId="664"/>
    <cellStyle name="20% - Accent4 2 2 2" xfId="665"/>
    <cellStyle name="20% - Accent4 2 2 2 2" xfId="4649"/>
    <cellStyle name="20% - Accent4 2 2 2 2 2" xfId="9406"/>
    <cellStyle name="20% - Accent4 2 2 2 2 2 2" xfId="18421"/>
    <cellStyle name="20% - Accent4 2 2 2 2 3" xfId="13914"/>
    <cellStyle name="20% - Accent4 2 2 2 3" xfId="7086"/>
    <cellStyle name="20% - Accent4 2 2 2 3 2" xfId="16101"/>
    <cellStyle name="20% - Accent4 2 2 2 4" xfId="11594"/>
    <cellStyle name="20% - Accent4 2 2 3" xfId="4650"/>
    <cellStyle name="20% - Accent4 2 2 3 2" xfId="9407"/>
    <cellStyle name="20% - Accent4 2 2 3 2 2" xfId="18422"/>
    <cellStyle name="20% - Accent4 2 2 3 3" xfId="13915"/>
    <cellStyle name="20% - Accent4 2 2 4" xfId="7085"/>
    <cellStyle name="20% - Accent4 2 2 4 2" xfId="16100"/>
    <cellStyle name="20% - Accent4 2 2 5" xfId="11593"/>
    <cellStyle name="20% - Accent4 2 2_draft transactions report_052009_rvsd" xfId="666"/>
    <cellStyle name="20% - Accent4 2 3" xfId="667"/>
    <cellStyle name="20% - Accent4 2 3 2" xfId="4651"/>
    <cellStyle name="20% - Accent4 2 3 2 2" xfId="9408"/>
    <cellStyle name="20% - Accent4 2 3 2 2 2" xfId="18423"/>
    <cellStyle name="20% - Accent4 2 3 2 3" xfId="13916"/>
    <cellStyle name="20% - Accent4 2 3 3" xfId="7087"/>
    <cellStyle name="20% - Accent4 2 3 3 2" xfId="16102"/>
    <cellStyle name="20% - Accent4 2 3 4" xfId="11595"/>
    <cellStyle name="20% - Accent4 2 4" xfId="4652"/>
    <cellStyle name="20% - Accent4 2 4 2" xfId="9409"/>
    <cellStyle name="20% - Accent4 2 4 2 2" xfId="18424"/>
    <cellStyle name="20% - Accent4 2 4 3" xfId="13917"/>
    <cellStyle name="20% - Accent4 2 5" xfId="7084"/>
    <cellStyle name="20% - Accent4 2 5 2" xfId="16099"/>
    <cellStyle name="20% - Accent4 2 6" xfId="11592"/>
    <cellStyle name="20% - Accent4 2_draft transactions report_052009_rvsd" xfId="668"/>
    <cellStyle name="20% - Accent4 20" xfId="669"/>
    <cellStyle name="20% - Accent4 20 2" xfId="670"/>
    <cellStyle name="20% - Accent4 20 2 2" xfId="4653"/>
    <cellStyle name="20% - Accent4 20 2 2 2" xfId="9410"/>
    <cellStyle name="20% - Accent4 20 2 2 2 2" xfId="18425"/>
    <cellStyle name="20% - Accent4 20 2 2 3" xfId="13918"/>
    <cellStyle name="20% - Accent4 20 2 3" xfId="7089"/>
    <cellStyle name="20% - Accent4 20 2 3 2" xfId="16104"/>
    <cellStyle name="20% - Accent4 20 2 4" xfId="11597"/>
    <cellStyle name="20% - Accent4 20 3" xfId="4654"/>
    <cellStyle name="20% - Accent4 20 3 2" xfId="9411"/>
    <cellStyle name="20% - Accent4 20 3 2 2" xfId="18426"/>
    <cellStyle name="20% - Accent4 20 3 3" xfId="13919"/>
    <cellStyle name="20% - Accent4 20 4" xfId="7088"/>
    <cellStyle name="20% - Accent4 20 4 2" xfId="16103"/>
    <cellStyle name="20% - Accent4 20 5" xfId="11596"/>
    <cellStyle name="20% - Accent4 20_draft transactions report_052009_rvsd" xfId="671"/>
    <cellStyle name="20% - Accent4 21" xfId="672"/>
    <cellStyle name="20% - Accent4 21 2" xfId="673"/>
    <cellStyle name="20% - Accent4 21 2 2" xfId="4655"/>
    <cellStyle name="20% - Accent4 21 2 2 2" xfId="9412"/>
    <cellStyle name="20% - Accent4 21 2 2 2 2" xfId="18427"/>
    <cellStyle name="20% - Accent4 21 2 2 3" xfId="13920"/>
    <cellStyle name="20% - Accent4 21 2 3" xfId="7091"/>
    <cellStyle name="20% - Accent4 21 2 3 2" xfId="16106"/>
    <cellStyle name="20% - Accent4 21 2 4" xfId="11599"/>
    <cellStyle name="20% - Accent4 21 3" xfId="4656"/>
    <cellStyle name="20% - Accent4 21 3 2" xfId="9413"/>
    <cellStyle name="20% - Accent4 21 3 2 2" xfId="18428"/>
    <cellStyle name="20% - Accent4 21 3 3" xfId="13921"/>
    <cellStyle name="20% - Accent4 21 4" xfId="7090"/>
    <cellStyle name="20% - Accent4 21 4 2" xfId="16105"/>
    <cellStyle name="20% - Accent4 21 5" xfId="11598"/>
    <cellStyle name="20% - Accent4 21_draft transactions report_052009_rvsd" xfId="674"/>
    <cellStyle name="20% - Accent4 22" xfId="675"/>
    <cellStyle name="20% - Accent4 22 2" xfId="676"/>
    <cellStyle name="20% - Accent4 22 2 2" xfId="4657"/>
    <cellStyle name="20% - Accent4 22 2 2 2" xfId="9414"/>
    <cellStyle name="20% - Accent4 22 2 2 2 2" xfId="18429"/>
    <cellStyle name="20% - Accent4 22 2 2 3" xfId="13922"/>
    <cellStyle name="20% - Accent4 22 2 3" xfId="7093"/>
    <cellStyle name="20% - Accent4 22 2 3 2" xfId="16108"/>
    <cellStyle name="20% - Accent4 22 2 4" xfId="11601"/>
    <cellStyle name="20% - Accent4 22 3" xfId="4658"/>
    <cellStyle name="20% - Accent4 22 3 2" xfId="9415"/>
    <cellStyle name="20% - Accent4 22 3 2 2" xfId="18430"/>
    <cellStyle name="20% - Accent4 22 3 3" xfId="13923"/>
    <cellStyle name="20% - Accent4 22 4" xfId="7092"/>
    <cellStyle name="20% - Accent4 22 4 2" xfId="16107"/>
    <cellStyle name="20% - Accent4 22 5" xfId="11600"/>
    <cellStyle name="20% - Accent4 22_draft transactions report_052009_rvsd" xfId="677"/>
    <cellStyle name="20% - Accent4 23" xfId="678"/>
    <cellStyle name="20% - Accent4 23 2" xfId="679"/>
    <cellStyle name="20% - Accent4 23 2 2" xfId="4659"/>
    <cellStyle name="20% - Accent4 23 2 2 2" xfId="9416"/>
    <cellStyle name="20% - Accent4 23 2 2 2 2" xfId="18431"/>
    <cellStyle name="20% - Accent4 23 2 2 3" xfId="13924"/>
    <cellStyle name="20% - Accent4 23 2 3" xfId="7095"/>
    <cellStyle name="20% - Accent4 23 2 3 2" xfId="16110"/>
    <cellStyle name="20% - Accent4 23 2 4" xfId="11603"/>
    <cellStyle name="20% - Accent4 23 3" xfId="4660"/>
    <cellStyle name="20% - Accent4 23 3 2" xfId="9417"/>
    <cellStyle name="20% - Accent4 23 3 2 2" xfId="18432"/>
    <cellStyle name="20% - Accent4 23 3 3" xfId="13925"/>
    <cellStyle name="20% - Accent4 23 4" xfId="7094"/>
    <cellStyle name="20% - Accent4 23 4 2" xfId="16109"/>
    <cellStyle name="20% - Accent4 23 5" xfId="11602"/>
    <cellStyle name="20% - Accent4 23_draft transactions report_052009_rvsd" xfId="680"/>
    <cellStyle name="20% - Accent4 24" xfId="681"/>
    <cellStyle name="20% - Accent4 24 2" xfId="682"/>
    <cellStyle name="20% - Accent4 24 2 2" xfId="4661"/>
    <cellStyle name="20% - Accent4 24 2 2 2" xfId="9418"/>
    <cellStyle name="20% - Accent4 24 2 2 2 2" xfId="18433"/>
    <cellStyle name="20% - Accent4 24 2 2 3" xfId="13926"/>
    <cellStyle name="20% - Accent4 24 2 3" xfId="7097"/>
    <cellStyle name="20% - Accent4 24 2 3 2" xfId="16112"/>
    <cellStyle name="20% - Accent4 24 2 4" xfId="11605"/>
    <cellStyle name="20% - Accent4 24 3" xfId="4662"/>
    <cellStyle name="20% - Accent4 24 3 2" xfId="9419"/>
    <cellStyle name="20% - Accent4 24 3 2 2" xfId="18434"/>
    <cellStyle name="20% - Accent4 24 3 3" xfId="13927"/>
    <cellStyle name="20% - Accent4 24 4" xfId="7096"/>
    <cellStyle name="20% - Accent4 24 4 2" xfId="16111"/>
    <cellStyle name="20% - Accent4 24 5" xfId="11604"/>
    <cellStyle name="20% - Accent4 24_draft transactions report_052009_rvsd" xfId="683"/>
    <cellStyle name="20% - Accent4 25" xfId="684"/>
    <cellStyle name="20% - Accent4 25 2" xfId="685"/>
    <cellStyle name="20% - Accent4 25 2 2" xfId="4663"/>
    <cellStyle name="20% - Accent4 25 2 2 2" xfId="9420"/>
    <cellStyle name="20% - Accent4 25 2 2 2 2" xfId="18435"/>
    <cellStyle name="20% - Accent4 25 2 2 3" xfId="13928"/>
    <cellStyle name="20% - Accent4 25 2 3" xfId="7099"/>
    <cellStyle name="20% - Accent4 25 2 3 2" xfId="16114"/>
    <cellStyle name="20% - Accent4 25 2 4" xfId="11607"/>
    <cellStyle name="20% - Accent4 25 3" xfId="4664"/>
    <cellStyle name="20% - Accent4 25 3 2" xfId="9421"/>
    <cellStyle name="20% - Accent4 25 3 2 2" xfId="18436"/>
    <cellStyle name="20% - Accent4 25 3 3" xfId="13929"/>
    <cellStyle name="20% - Accent4 25 4" xfId="7098"/>
    <cellStyle name="20% - Accent4 25 4 2" xfId="16113"/>
    <cellStyle name="20% - Accent4 25 5" xfId="11606"/>
    <cellStyle name="20% - Accent4 25_draft transactions report_052009_rvsd" xfId="686"/>
    <cellStyle name="20% - Accent4 26" xfId="687"/>
    <cellStyle name="20% - Accent4 26 2" xfId="688"/>
    <cellStyle name="20% - Accent4 26 2 2" xfId="4665"/>
    <cellStyle name="20% - Accent4 26 2 2 2" xfId="9422"/>
    <cellStyle name="20% - Accent4 26 2 2 2 2" xfId="18437"/>
    <cellStyle name="20% - Accent4 26 2 2 3" xfId="13930"/>
    <cellStyle name="20% - Accent4 26 2 3" xfId="7101"/>
    <cellStyle name="20% - Accent4 26 2 3 2" xfId="16116"/>
    <cellStyle name="20% - Accent4 26 2 4" xfId="11609"/>
    <cellStyle name="20% - Accent4 26 3" xfId="4666"/>
    <cellStyle name="20% - Accent4 26 3 2" xfId="9423"/>
    <cellStyle name="20% - Accent4 26 3 2 2" xfId="18438"/>
    <cellStyle name="20% - Accent4 26 3 3" xfId="13931"/>
    <cellStyle name="20% - Accent4 26 4" xfId="7100"/>
    <cellStyle name="20% - Accent4 26 4 2" xfId="16115"/>
    <cellStyle name="20% - Accent4 26 5" xfId="11608"/>
    <cellStyle name="20% - Accent4 26_draft transactions report_052009_rvsd" xfId="689"/>
    <cellStyle name="20% - Accent4 27" xfId="690"/>
    <cellStyle name="20% - Accent4 27 2" xfId="691"/>
    <cellStyle name="20% - Accent4 27 2 2" xfId="4667"/>
    <cellStyle name="20% - Accent4 27 2 2 2" xfId="9424"/>
    <cellStyle name="20% - Accent4 27 2 2 2 2" xfId="18439"/>
    <cellStyle name="20% - Accent4 27 2 2 3" xfId="13932"/>
    <cellStyle name="20% - Accent4 27 2 3" xfId="7103"/>
    <cellStyle name="20% - Accent4 27 2 3 2" xfId="16118"/>
    <cellStyle name="20% - Accent4 27 2 4" xfId="11611"/>
    <cellStyle name="20% - Accent4 27 3" xfId="4668"/>
    <cellStyle name="20% - Accent4 27 3 2" xfId="9425"/>
    <cellStyle name="20% - Accent4 27 3 2 2" xfId="18440"/>
    <cellStyle name="20% - Accent4 27 3 3" xfId="13933"/>
    <cellStyle name="20% - Accent4 27 4" xfId="7102"/>
    <cellStyle name="20% - Accent4 27 4 2" xfId="16117"/>
    <cellStyle name="20% - Accent4 27 5" xfId="11610"/>
    <cellStyle name="20% - Accent4 27_draft transactions report_052009_rvsd" xfId="692"/>
    <cellStyle name="20% - Accent4 28" xfId="693"/>
    <cellStyle name="20% - Accent4 28 2" xfId="694"/>
    <cellStyle name="20% - Accent4 28 2 2" xfId="4669"/>
    <cellStyle name="20% - Accent4 28 2 2 2" xfId="9426"/>
    <cellStyle name="20% - Accent4 28 2 2 2 2" xfId="18441"/>
    <cellStyle name="20% - Accent4 28 2 2 3" xfId="13934"/>
    <cellStyle name="20% - Accent4 28 2 3" xfId="7105"/>
    <cellStyle name="20% - Accent4 28 2 3 2" xfId="16120"/>
    <cellStyle name="20% - Accent4 28 2 4" xfId="11613"/>
    <cellStyle name="20% - Accent4 28 3" xfId="4670"/>
    <cellStyle name="20% - Accent4 28 3 2" xfId="9427"/>
    <cellStyle name="20% - Accent4 28 3 2 2" xfId="18442"/>
    <cellStyle name="20% - Accent4 28 3 3" xfId="13935"/>
    <cellStyle name="20% - Accent4 28 4" xfId="7104"/>
    <cellStyle name="20% - Accent4 28 4 2" xfId="16119"/>
    <cellStyle name="20% - Accent4 28 5" xfId="11612"/>
    <cellStyle name="20% - Accent4 28_draft transactions report_052009_rvsd" xfId="695"/>
    <cellStyle name="20% - Accent4 29" xfId="696"/>
    <cellStyle name="20% - Accent4 29 2" xfId="697"/>
    <cellStyle name="20% - Accent4 29 2 2" xfId="4671"/>
    <cellStyle name="20% - Accent4 29 2 2 2" xfId="9428"/>
    <cellStyle name="20% - Accent4 29 2 2 2 2" xfId="18443"/>
    <cellStyle name="20% - Accent4 29 2 2 3" xfId="13936"/>
    <cellStyle name="20% - Accent4 29 2 3" xfId="7107"/>
    <cellStyle name="20% - Accent4 29 2 3 2" xfId="16122"/>
    <cellStyle name="20% - Accent4 29 2 4" xfId="11615"/>
    <cellStyle name="20% - Accent4 29 3" xfId="4672"/>
    <cellStyle name="20% - Accent4 29 3 2" xfId="9429"/>
    <cellStyle name="20% - Accent4 29 3 2 2" xfId="18444"/>
    <cellStyle name="20% - Accent4 29 3 3" xfId="13937"/>
    <cellStyle name="20% - Accent4 29 4" xfId="7106"/>
    <cellStyle name="20% - Accent4 29 4 2" xfId="16121"/>
    <cellStyle name="20% - Accent4 29 5" xfId="11614"/>
    <cellStyle name="20% - Accent4 29_draft transactions report_052009_rvsd" xfId="698"/>
    <cellStyle name="20% - Accent4 3" xfId="699"/>
    <cellStyle name="20% - Accent4 3 2" xfId="700"/>
    <cellStyle name="20% - Accent4 3 2 2" xfId="701"/>
    <cellStyle name="20% - Accent4 3 2 2 2" xfId="4673"/>
    <cellStyle name="20% - Accent4 3 2 2 2 2" xfId="9430"/>
    <cellStyle name="20% - Accent4 3 2 2 2 2 2" xfId="18445"/>
    <cellStyle name="20% - Accent4 3 2 2 2 3" xfId="13938"/>
    <cellStyle name="20% - Accent4 3 2 2 3" xfId="7110"/>
    <cellStyle name="20% - Accent4 3 2 2 3 2" xfId="16125"/>
    <cellStyle name="20% - Accent4 3 2 2 4" xfId="11618"/>
    <cellStyle name="20% - Accent4 3 2 3" xfId="4674"/>
    <cellStyle name="20% - Accent4 3 2 3 2" xfId="9431"/>
    <cellStyle name="20% - Accent4 3 2 3 2 2" xfId="18446"/>
    <cellStyle name="20% - Accent4 3 2 3 3" xfId="13939"/>
    <cellStyle name="20% - Accent4 3 2 4" xfId="7109"/>
    <cellStyle name="20% - Accent4 3 2 4 2" xfId="16124"/>
    <cellStyle name="20% - Accent4 3 2 5" xfId="11617"/>
    <cellStyle name="20% - Accent4 3 2_draft transactions report_052009_rvsd" xfId="702"/>
    <cellStyle name="20% - Accent4 3 3" xfId="703"/>
    <cellStyle name="20% - Accent4 3 3 2" xfId="4675"/>
    <cellStyle name="20% - Accent4 3 3 2 2" xfId="9432"/>
    <cellStyle name="20% - Accent4 3 3 2 2 2" xfId="18447"/>
    <cellStyle name="20% - Accent4 3 3 2 3" xfId="13940"/>
    <cellStyle name="20% - Accent4 3 3 3" xfId="7111"/>
    <cellStyle name="20% - Accent4 3 3 3 2" xfId="16126"/>
    <cellStyle name="20% - Accent4 3 3 4" xfId="11619"/>
    <cellStyle name="20% - Accent4 3 4" xfId="4676"/>
    <cellStyle name="20% - Accent4 3 4 2" xfId="9433"/>
    <cellStyle name="20% - Accent4 3 4 2 2" xfId="18448"/>
    <cellStyle name="20% - Accent4 3 4 3" xfId="13941"/>
    <cellStyle name="20% - Accent4 3 5" xfId="7108"/>
    <cellStyle name="20% - Accent4 3 5 2" xfId="16123"/>
    <cellStyle name="20% - Accent4 3 6" xfId="11616"/>
    <cellStyle name="20% - Accent4 3_draft transactions report_052009_rvsd" xfId="704"/>
    <cellStyle name="20% - Accent4 30" xfId="705"/>
    <cellStyle name="20% - Accent4 30 2" xfId="706"/>
    <cellStyle name="20% - Accent4 30 2 2" xfId="4677"/>
    <cellStyle name="20% - Accent4 30 2 2 2" xfId="9434"/>
    <cellStyle name="20% - Accent4 30 2 2 2 2" xfId="18449"/>
    <cellStyle name="20% - Accent4 30 2 2 3" xfId="13942"/>
    <cellStyle name="20% - Accent4 30 2 3" xfId="7113"/>
    <cellStyle name="20% - Accent4 30 2 3 2" xfId="16128"/>
    <cellStyle name="20% - Accent4 30 2 4" xfId="11621"/>
    <cellStyle name="20% - Accent4 30 3" xfId="4678"/>
    <cellStyle name="20% - Accent4 30 3 2" xfId="9435"/>
    <cellStyle name="20% - Accent4 30 3 2 2" xfId="18450"/>
    <cellStyle name="20% - Accent4 30 3 3" xfId="13943"/>
    <cellStyle name="20% - Accent4 30 4" xfId="7112"/>
    <cellStyle name="20% - Accent4 30 4 2" xfId="16127"/>
    <cellStyle name="20% - Accent4 30 5" xfId="11620"/>
    <cellStyle name="20% - Accent4 30_draft transactions report_052009_rvsd" xfId="707"/>
    <cellStyle name="20% - Accent4 31" xfId="708"/>
    <cellStyle name="20% - Accent4 31 2" xfId="709"/>
    <cellStyle name="20% - Accent4 31 2 2" xfId="4679"/>
    <cellStyle name="20% - Accent4 31 2 2 2" xfId="9436"/>
    <cellStyle name="20% - Accent4 31 2 2 2 2" xfId="18451"/>
    <cellStyle name="20% - Accent4 31 2 2 3" xfId="13944"/>
    <cellStyle name="20% - Accent4 31 2 3" xfId="7115"/>
    <cellStyle name="20% - Accent4 31 2 3 2" xfId="16130"/>
    <cellStyle name="20% - Accent4 31 2 4" xfId="11623"/>
    <cellStyle name="20% - Accent4 31 3" xfId="4680"/>
    <cellStyle name="20% - Accent4 31 3 2" xfId="9437"/>
    <cellStyle name="20% - Accent4 31 3 2 2" xfId="18452"/>
    <cellStyle name="20% - Accent4 31 3 3" xfId="13945"/>
    <cellStyle name="20% - Accent4 31 4" xfId="7114"/>
    <cellStyle name="20% - Accent4 31 4 2" xfId="16129"/>
    <cellStyle name="20% - Accent4 31 5" xfId="11622"/>
    <cellStyle name="20% - Accent4 31_draft transactions report_052009_rvsd" xfId="710"/>
    <cellStyle name="20% - Accent4 32" xfId="711"/>
    <cellStyle name="20% - Accent4 32 2" xfId="712"/>
    <cellStyle name="20% - Accent4 32 2 2" xfId="4681"/>
    <cellStyle name="20% - Accent4 32 2 2 2" xfId="9438"/>
    <cellStyle name="20% - Accent4 32 2 2 2 2" xfId="18453"/>
    <cellStyle name="20% - Accent4 32 2 2 3" xfId="13946"/>
    <cellStyle name="20% - Accent4 32 2 3" xfId="7117"/>
    <cellStyle name="20% - Accent4 32 2 3 2" xfId="16132"/>
    <cellStyle name="20% - Accent4 32 2 4" xfId="11625"/>
    <cellStyle name="20% - Accent4 32 3" xfId="4682"/>
    <cellStyle name="20% - Accent4 32 3 2" xfId="9439"/>
    <cellStyle name="20% - Accent4 32 3 2 2" xfId="18454"/>
    <cellStyle name="20% - Accent4 32 3 3" xfId="13947"/>
    <cellStyle name="20% - Accent4 32 4" xfId="7116"/>
    <cellStyle name="20% - Accent4 32 4 2" xfId="16131"/>
    <cellStyle name="20% - Accent4 32 5" xfId="11624"/>
    <cellStyle name="20% - Accent4 32_draft transactions report_052009_rvsd" xfId="713"/>
    <cellStyle name="20% - Accent4 33" xfId="714"/>
    <cellStyle name="20% - Accent4 33 2" xfId="4683"/>
    <cellStyle name="20% - Accent4 33 2 2" xfId="9440"/>
    <cellStyle name="20% - Accent4 33 2 2 2" xfId="18455"/>
    <cellStyle name="20% - Accent4 33 2 3" xfId="13948"/>
    <cellStyle name="20% - Accent4 33 3" xfId="7118"/>
    <cellStyle name="20% - Accent4 33 3 2" xfId="16133"/>
    <cellStyle name="20% - Accent4 33 4" xfId="11626"/>
    <cellStyle name="20% - Accent4 34" xfId="715"/>
    <cellStyle name="20% - Accent4 34 2" xfId="4684"/>
    <cellStyle name="20% - Accent4 34 2 2" xfId="9441"/>
    <cellStyle name="20% - Accent4 34 2 2 2" xfId="18456"/>
    <cellStyle name="20% - Accent4 34 2 3" xfId="13949"/>
    <cellStyle name="20% - Accent4 34 3" xfId="7119"/>
    <cellStyle name="20% - Accent4 34 3 2" xfId="16134"/>
    <cellStyle name="20% - Accent4 34 4" xfId="11627"/>
    <cellStyle name="20% - Accent4 35" xfId="716"/>
    <cellStyle name="20% - Accent4 35 2" xfId="4685"/>
    <cellStyle name="20% - Accent4 35 2 2" xfId="9442"/>
    <cellStyle name="20% - Accent4 35 2 2 2" xfId="18457"/>
    <cellStyle name="20% - Accent4 35 2 3" xfId="13950"/>
    <cellStyle name="20% - Accent4 35 3" xfId="7120"/>
    <cellStyle name="20% - Accent4 35 3 2" xfId="16135"/>
    <cellStyle name="20% - Accent4 35 4" xfId="11628"/>
    <cellStyle name="20% - Accent4 36" xfId="717"/>
    <cellStyle name="20% - Accent4 36 2" xfId="4686"/>
    <cellStyle name="20% - Accent4 36 2 2" xfId="9443"/>
    <cellStyle name="20% - Accent4 36 2 2 2" xfId="18458"/>
    <cellStyle name="20% - Accent4 36 2 3" xfId="13951"/>
    <cellStyle name="20% - Accent4 36 3" xfId="7121"/>
    <cellStyle name="20% - Accent4 36 3 2" xfId="16136"/>
    <cellStyle name="20% - Accent4 36 4" xfId="11629"/>
    <cellStyle name="20% - Accent4 37" xfId="718"/>
    <cellStyle name="20% - Accent4 37 2" xfId="4687"/>
    <cellStyle name="20% - Accent4 37 2 2" xfId="9444"/>
    <cellStyle name="20% - Accent4 37 2 2 2" xfId="18459"/>
    <cellStyle name="20% - Accent4 37 2 3" xfId="13952"/>
    <cellStyle name="20% - Accent4 37 3" xfId="7122"/>
    <cellStyle name="20% - Accent4 37 3 2" xfId="16137"/>
    <cellStyle name="20% - Accent4 37 4" xfId="11630"/>
    <cellStyle name="20% - Accent4 38" xfId="719"/>
    <cellStyle name="20% - Accent4 38 2" xfId="4688"/>
    <cellStyle name="20% - Accent4 38 2 2" xfId="9445"/>
    <cellStyle name="20% - Accent4 38 2 2 2" xfId="18460"/>
    <cellStyle name="20% - Accent4 38 2 3" xfId="13953"/>
    <cellStyle name="20% - Accent4 38 3" xfId="7123"/>
    <cellStyle name="20% - Accent4 38 3 2" xfId="16138"/>
    <cellStyle name="20% - Accent4 38 4" xfId="11631"/>
    <cellStyle name="20% - Accent4 39" xfId="720"/>
    <cellStyle name="20% - Accent4 39 2" xfId="4689"/>
    <cellStyle name="20% - Accent4 39 2 2" xfId="9446"/>
    <cellStyle name="20% - Accent4 39 2 2 2" xfId="18461"/>
    <cellStyle name="20% - Accent4 39 2 3" xfId="13954"/>
    <cellStyle name="20% - Accent4 39 3" xfId="7124"/>
    <cellStyle name="20% - Accent4 39 3 2" xfId="16139"/>
    <cellStyle name="20% - Accent4 39 4" xfId="11632"/>
    <cellStyle name="20% - Accent4 4" xfId="721"/>
    <cellStyle name="20% - Accent4 4 2" xfId="722"/>
    <cellStyle name="20% - Accent4 4 2 2" xfId="723"/>
    <cellStyle name="20% - Accent4 4 2 2 2" xfId="4690"/>
    <cellStyle name="20% - Accent4 4 2 2 2 2" xfId="9447"/>
    <cellStyle name="20% - Accent4 4 2 2 2 2 2" xfId="18462"/>
    <cellStyle name="20% - Accent4 4 2 2 2 3" xfId="13955"/>
    <cellStyle name="20% - Accent4 4 2 2 3" xfId="7127"/>
    <cellStyle name="20% - Accent4 4 2 2 3 2" xfId="16142"/>
    <cellStyle name="20% - Accent4 4 2 2 4" xfId="11635"/>
    <cellStyle name="20% - Accent4 4 2 3" xfId="4691"/>
    <cellStyle name="20% - Accent4 4 2 3 2" xfId="9448"/>
    <cellStyle name="20% - Accent4 4 2 3 2 2" xfId="18463"/>
    <cellStyle name="20% - Accent4 4 2 3 3" xfId="13956"/>
    <cellStyle name="20% - Accent4 4 2 4" xfId="7126"/>
    <cellStyle name="20% - Accent4 4 2 4 2" xfId="16141"/>
    <cellStyle name="20% - Accent4 4 2 5" xfId="11634"/>
    <cellStyle name="20% - Accent4 4 2_draft transactions report_052009_rvsd" xfId="724"/>
    <cellStyle name="20% - Accent4 4 3" xfId="725"/>
    <cellStyle name="20% - Accent4 4 3 2" xfId="4692"/>
    <cellStyle name="20% - Accent4 4 3 2 2" xfId="9449"/>
    <cellStyle name="20% - Accent4 4 3 2 2 2" xfId="18464"/>
    <cellStyle name="20% - Accent4 4 3 2 3" xfId="13957"/>
    <cellStyle name="20% - Accent4 4 3 3" xfId="7128"/>
    <cellStyle name="20% - Accent4 4 3 3 2" xfId="16143"/>
    <cellStyle name="20% - Accent4 4 3 4" xfId="11636"/>
    <cellStyle name="20% - Accent4 4 4" xfId="4693"/>
    <cellStyle name="20% - Accent4 4 4 2" xfId="9450"/>
    <cellStyle name="20% - Accent4 4 4 2 2" xfId="18465"/>
    <cellStyle name="20% - Accent4 4 4 3" xfId="13958"/>
    <cellStyle name="20% - Accent4 4 5" xfId="7125"/>
    <cellStyle name="20% - Accent4 4 5 2" xfId="16140"/>
    <cellStyle name="20% - Accent4 4 6" xfId="11633"/>
    <cellStyle name="20% - Accent4 4_draft transactions report_052009_rvsd" xfId="726"/>
    <cellStyle name="20% - Accent4 40" xfId="727"/>
    <cellStyle name="20% - Accent4 40 2" xfId="4694"/>
    <cellStyle name="20% - Accent4 40 2 2" xfId="9451"/>
    <cellStyle name="20% - Accent4 40 2 2 2" xfId="18466"/>
    <cellStyle name="20% - Accent4 40 2 3" xfId="13959"/>
    <cellStyle name="20% - Accent4 40 3" xfId="7129"/>
    <cellStyle name="20% - Accent4 40 3 2" xfId="16144"/>
    <cellStyle name="20% - Accent4 40 4" xfId="11637"/>
    <cellStyle name="20% - Accent4 41" xfId="728"/>
    <cellStyle name="20% - Accent4 41 2" xfId="4695"/>
    <cellStyle name="20% - Accent4 41 2 2" xfId="9452"/>
    <cellStyle name="20% - Accent4 41 2 2 2" xfId="18467"/>
    <cellStyle name="20% - Accent4 41 2 3" xfId="13960"/>
    <cellStyle name="20% - Accent4 41 3" xfId="7130"/>
    <cellStyle name="20% - Accent4 41 3 2" xfId="16145"/>
    <cellStyle name="20% - Accent4 41 4" xfId="11638"/>
    <cellStyle name="20% - Accent4 42" xfId="729"/>
    <cellStyle name="20% - Accent4 42 2" xfId="4696"/>
    <cellStyle name="20% - Accent4 42 2 2" xfId="9453"/>
    <cellStyle name="20% - Accent4 42 2 2 2" xfId="18468"/>
    <cellStyle name="20% - Accent4 42 2 3" xfId="13961"/>
    <cellStyle name="20% - Accent4 42 3" xfId="7131"/>
    <cellStyle name="20% - Accent4 42 3 2" xfId="16146"/>
    <cellStyle name="20% - Accent4 42 4" xfId="11639"/>
    <cellStyle name="20% - Accent4 43" xfId="730"/>
    <cellStyle name="20% - Accent4 43 2" xfId="4697"/>
    <cellStyle name="20% - Accent4 43 2 2" xfId="9454"/>
    <cellStyle name="20% - Accent4 43 2 2 2" xfId="18469"/>
    <cellStyle name="20% - Accent4 43 2 3" xfId="13962"/>
    <cellStyle name="20% - Accent4 43 3" xfId="7132"/>
    <cellStyle name="20% - Accent4 43 3 2" xfId="16147"/>
    <cellStyle name="20% - Accent4 43 4" xfId="11640"/>
    <cellStyle name="20% - Accent4 44" xfId="731"/>
    <cellStyle name="20% - Accent4 44 2" xfId="4698"/>
    <cellStyle name="20% - Accent4 44 2 2" xfId="9455"/>
    <cellStyle name="20% - Accent4 44 2 2 2" xfId="18470"/>
    <cellStyle name="20% - Accent4 44 2 3" xfId="13963"/>
    <cellStyle name="20% - Accent4 44 3" xfId="7133"/>
    <cellStyle name="20% - Accent4 44 3 2" xfId="16148"/>
    <cellStyle name="20% - Accent4 44 4" xfId="11641"/>
    <cellStyle name="20% - Accent4 45" xfId="732"/>
    <cellStyle name="20% - Accent4 45 2" xfId="4699"/>
    <cellStyle name="20% - Accent4 45 2 2" xfId="9456"/>
    <cellStyle name="20% - Accent4 45 2 2 2" xfId="18471"/>
    <cellStyle name="20% - Accent4 45 2 3" xfId="13964"/>
    <cellStyle name="20% - Accent4 45 3" xfId="7134"/>
    <cellStyle name="20% - Accent4 45 3 2" xfId="16149"/>
    <cellStyle name="20% - Accent4 45 4" xfId="11642"/>
    <cellStyle name="20% - Accent4 46" xfId="733"/>
    <cellStyle name="20% - Accent4 46 2" xfId="4700"/>
    <cellStyle name="20% - Accent4 46 2 2" xfId="9457"/>
    <cellStyle name="20% - Accent4 46 2 2 2" xfId="18472"/>
    <cellStyle name="20% - Accent4 46 2 3" xfId="13965"/>
    <cellStyle name="20% - Accent4 46 3" xfId="7135"/>
    <cellStyle name="20% - Accent4 46 3 2" xfId="16150"/>
    <cellStyle name="20% - Accent4 46 4" xfId="11643"/>
    <cellStyle name="20% - Accent4 47" xfId="734"/>
    <cellStyle name="20% - Accent4 47 2" xfId="4701"/>
    <cellStyle name="20% - Accent4 47 2 2" xfId="9458"/>
    <cellStyle name="20% - Accent4 47 2 2 2" xfId="18473"/>
    <cellStyle name="20% - Accent4 47 2 3" xfId="13966"/>
    <cellStyle name="20% - Accent4 47 3" xfId="7136"/>
    <cellStyle name="20% - Accent4 47 3 2" xfId="16151"/>
    <cellStyle name="20% - Accent4 47 4" xfId="11644"/>
    <cellStyle name="20% - Accent4 48" xfId="735"/>
    <cellStyle name="20% - Accent4 48 2" xfId="4702"/>
    <cellStyle name="20% - Accent4 48 2 2" xfId="9459"/>
    <cellStyle name="20% - Accent4 48 2 2 2" xfId="18474"/>
    <cellStyle name="20% - Accent4 48 2 3" xfId="13967"/>
    <cellStyle name="20% - Accent4 48 3" xfId="7137"/>
    <cellStyle name="20% - Accent4 48 3 2" xfId="16152"/>
    <cellStyle name="20% - Accent4 48 4" xfId="11645"/>
    <cellStyle name="20% - Accent4 49" xfId="736"/>
    <cellStyle name="20% - Accent4 49 2" xfId="4703"/>
    <cellStyle name="20% - Accent4 49 2 2" xfId="9460"/>
    <cellStyle name="20% - Accent4 49 2 2 2" xfId="18475"/>
    <cellStyle name="20% - Accent4 49 2 3" xfId="13968"/>
    <cellStyle name="20% - Accent4 49 3" xfId="7138"/>
    <cellStyle name="20% - Accent4 49 3 2" xfId="16153"/>
    <cellStyle name="20% - Accent4 49 4" xfId="11646"/>
    <cellStyle name="20% - Accent4 5" xfId="737"/>
    <cellStyle name="20% - Accent4 5 2" xfId="738"/>
    <cellStyle name="20% - Accent4 5 2 2" xfId="739"/>
    <cellStyle name="20% - Accent4 5 2 2 2" xfId="4704"/>
    <cellStyle name="20% - Accent4 5 2 2 2 2" xfId="9461"/>
    <cellStyle name="20% - Accent4 5 2 2 2 2 2" xfId="18476"/>
    <cellStyle name="20% - Accent4 5 2 2 2 3" xfId="13969"/>
    <cellStyle name="20% - Accent4 5 2 2 3" xfId="7141"/>
    <cellStyle name="20% - Accent4 5 2 2 3 2" xfId="16156"/>
    <cellStyle name="20% - Accent4 5 2 2 4" xfId="11649"/>
    <cellStyle name="20% - Accent4 5 2 3" xfId="4705"/>
    <cellStyle name="20% - Accent4 5 2 3 2" xfId="9462"/>
    <cellStyle name="20% - Accent4 5 2 3 2 2" xfId="18477"/>
    <cellStyle name="20% - Accent4 5 2 3 3" xfId="13970"/>
    <cellStyle name="20% - Accent4 5 2 4" xfId="7140"/>
    <cellStyle name="20% - Accent4 5 2 4 2" xfId="16155"/>
    <cellStyle name="20% - Accent4 5 2 5" xfId="11648"/>
    <cellStyle name="20% - Accent4 5 2_draft transactions report_052009_rvsd" xfId="740"/>
    <cellStyle name="20% - Accent4 5 3" xfId="741"/>
    <cellStyle name="20% - Accent4 5 3 2" xfId="4706"/>
    <cellStyle name="20% - Accent4 5 3 2 2" xfId="9463"/>
    <cellStyle name="20% - Accent4 5 3 2 2 2" xfId="18478"/>
    <cellStyle name="20% - Accent4 5 3 2 3" xfId="13971"/>
    <cellStyle name="20% - Accent4 5 3 3" xfId="7142"/>
    <cellStyle name="20% - Accent4 5 3 3 2" xfId="16157"/>
    <cellStyle name="20% - Accent4 5 3 4" xfId="11650"/>
    <cellStyle name="20% - Accent4 5 4" xfId="4707"/>
    <cellStyle name="20% - Accent4 5 4 2" xfId="9464"/>
    <cellStyle name="20% - Accent4 5 4 2 2" xfId="18479"/>
    <cellStyle name="20% - Accent4 5 4 3" xfId="13972"/>
    <cellStyle name="20% - Accent4 5 5" xfId="7139"/>
    <cellStyle name="20% - Accent4 5 5 2" xfId="16154"/>
    <cellStyle name="20% - Accent4 5 6" xfId="11647"/>
    <cellStyle name="20% - Accent4 5_draft transactions report_052009_rvsd" xfId="742"/>
    <cellStyle name="20% - Accent4 50" xfId="743"/>
    <cellStyle name="20% - Accent4 50 2" xfId="4708"/>
    <cellStyle name="20% - Accent4 50 2 2" xfId="9465"/>
    <cellStyle name="20% - Accent4 50 2 2 2" xfId="18480"/>
    <cellStyle name="20% - Accent4 50 2 3" xfId="13973"/>
    <cellStyle name="20% - Accent4 50 3" xfId="7143"/>
    <cellStyle name="20% - Accent4 50 3 2" xfId="16158"/>
    <cellStyle name="20% - Accent4 50 4" xfId="11651"/>
    <cellStyle name="20% - Accent4 51" xfId="744"/>
    <cellStyle name="20% - Accent4 51 2" xfId="4709"/>
    <cellStyle name="20% - Accent4 51 2 2" xfId="9466"/>
    <cellStyle name="20% - Accent4 51 2 2 2" xfId="18481"/>
    <cellStyle name="20% - Accent4 51 2 3" xfId="13974"/>
    <cellStyle name="20% - Accent4 51 3" xfId="7144"/>
    <cellStyle name="20% - Accent4 51 3 2" xfId="16159"/>
    <cellStyle name="20% - Accent4 51 4" xfId="11652"/>
    <cellStyle name="20% - Accent4 52" xfId="745"/>
    <cellStyle name="20% - Accent4 52 2" xfId="4710"/>
    <cellStyle name="20% - Accent4 52 2 2" xfId="9467"/>
    <cellStyle name="20% - Accent4 52 2 2 2" xfId="18482"/>
    <cellStyle name="20% - Accent4 52 2 3" xfId="13975"/>
    <cellStyle name="20% - Accent4 52 3" xfId="7145"/>
    <cellStyle name="20% - Accent4 52 3 2" xfId="16160"/>
    <cellStyle name="20% - Accent4 52 4" xfId="11653"/>
    <cellStyle name="20% - Accent4 53" xfId="746"/>
    <cellStyle name="20% - Accent4 53 2" xfId="4711"/>
    <cellStyle name="20% - Accent4 53 2 2" xfId="9468"/>
    <cellStyle name="20% - Accent4 53 2 2 2" xfId="18483"/>
    <cellStyle name="20% - Accent4 53 2 3" xfId="13976"/>
    <cellStyle name="20% - Accent4 53 3" xfId="7146"/>
    <cellStyle name="20% - Accent4 53 3 2" xfId="16161"/>
    <cellStyle name="20% - Accent4 53 4" xfId="11654"/>
    <cellStyle name="20% - Accent4 54" xfId="747"/>
    <cellStyle name="20% - Accent4 54 2" xfId="4712"/>
    <cellStyle name="20% - Accent4 54 2 2" xfId="9469"/>
    <cellStyle name="20% - Accent4 54 2 2 2" xfId="18484"/>
    <cellStyle name="20% - Accent4 54 2 3" xfId="13977"/>
    <cellStyle name="20% - Accent4 54 3" xfId="7147"/>
    <cellStyle name="20% - Accent4 54 3 2" xfId="16162"/>
    <cellStyle name="20% - Accent4 54 4" xfId="11655"/>
    <cellStyle name="20% - Accent4 55" xfId="748"/>
    <cellStyle name="20% - Accent4 55 2" xfId="4713"/>
    <cellStyle name="20% - Accent4 55 2 2" xfId="9470"/>
    <cellStyle name="20% - Accent4 55 2 2 2" xfId="18485"/>
    <cellStyle name="20% - Accent4 55 2 3" xfId="13978"/>
    <cellStyle name="20% - Accent4 55 3" xfId="7148"/>
    <cellStyle name="20% - Accent4 55 3 2" xfId="16163"/>
    <cellStyle name="20% - Accent4 55 4" xfId="11656"/>
    <cellStyle name="20% - Accent4 56" xfId="749"/>
    <cellStyle name="20% - Accent4 56 2" xfId="4714"/>
    <cellStyle name="20% - Accent4 56 2 2" xfId="9471"/>
    <cellStyle name="20% - Accent4 56 2 2 2" xfId="18486"/>
    <cellStyle name="20% - Accent4 56 2 3" xfId="13979"/>
    <cellStyle name="20% - Accent4 56 3" xfId="7149"/>
    <cellStyle name="20% - Accent4 56 3 2" xfId="16164"/>
    <cellStyle name="20% - Accent4 56 4" xfId="11657"/>
    <cellStyle name="20% - Accent4 57" xfId="750"/>
    <cellStyle name="20% - Accent4 57 2" xfId="4715"/>
    <cellStyle name="20% - Accent4 57 2 2" xfId="9472"/>
    <cellStyle name="20% - Accent4 57 2 2 2" xfId="18487"/>
    <cellStyle name="20% - Accent4 57 2 3" xfId="13980"/>
    <cellStyle name="20% - Accent4 57 3" xfId="7150"/>
    <cellStyle name="20% - Accent4 57 3 2" xfId="16165"/>
    <cellStyle name="20% - Accent4 57 4" xfId="11658"/>
    <cellStyle name="20% - Accent4 58" xfId="751"/>
    <cellStyle name="20% - Accent4 58 2" xfId="4716"/>
    <cellStyle name="20% - Accent4 58 2 2" xfId="9473"/>
    <cellStyle name="20% - Accent4 58 2 2 2" xfId="18488"/>
    <cellStyle name="20% - Accent4 58 2 3" xfId="13981"/>
    <cellStyle name="20% - Accent4 58 3" xfId="7151"/>
    <cellStyle name="20% - Accent4 58 3 2" xfId="16166"/>
    <cellStyle name="20% - Accent4 58 4" xfId="11659"/>
    <cellStyle name="20% - Accent4 59" xfId="752"/>
    <cellStyle name="20% - Accent4 59 2" xfId="4717"/>
    <cellStyle name="20% - Accent4 59 2 2" xfId="9474"/>
    <cellStyle name="20% - Accent4 59 2 2 2" xfId="18489"/>
    <cellStyle name="20% - Accent4 59 2 3" xfId="13982"/>
    <cellStyle name="20% - Accent4 59 3" xfId="7152"/>
    <cellStyle name="20% - Accent4 59 3 2" xfId="16167"/>
    <cellStyle name="20% - Accent4 59 4" xfId="11660"/>
    <cellStyle name="20% - Accent4 6" xfId="753"/>
    <cellStyle name="20% - Accent4 6 2" xfId="754"/>
    <cellStyle name="20% - Accent4 6 2 2" xfId="755"/>
    <cellStyle name="20% - Accent4 6 2 2 2" xfId="4718"/>
    <cellStyle name="20% - Accent4 6 2 2 2 2" xfId="9475"/>
    <cellStyle name="20% - Accent4 6 2 2 2 2 2" xfId="18490"/>
    <cellStyle name="20% - Accent4 6 2 2 2 3" xfId="13983"/>
    <cellStyle name="20% - Accent4 6 2 2 3" xfId="7155"/>
    <cellStyle name="20% - Accent4 6 2 2 3 2" xfId="16170"/>
    <cellStyle name="20% - Accent4 6 2 2 4" xfId="11663"/>
    <cellStyle name="20% - Accent4 6 2 3" xfId="4719"/>
    <cellStyle name="20% - Accent4 6 2 3 2" xfId="9476"/>
    <cellStyle name="20% - Accent4 6 2 3 2 2" xfId="18491"/>
    <cellStyle name="20% - Accent4 6 2 3 3" xfId="13984"/>
    <cellStyle name="20% - Accent4 6 2 4" xfId="7154"/>
    <cellStyle name="20% - Accent4 6 2 4 2" xfId="16169"/>
    <cellStyle name="20% - Accent4 6 2 5" xfId="11662"/>
    <cellStyle name="20% - Accent4 6 2_draft transactions report_052009_rvsd" xfId="756"/>
    <cellStyle name="20% - Accent4 6 3" xfId="757"/>
    <cellStyle name="20% - Accent4 6 3 2" xfId="4720"/>
    <cellStyle name="20% - Accent4 6 3 2 2" xfId="9477"/>
    <cellStyle name="20% - Accent4 6 3 2 2 2" xfId="18492"/>
    <cellStyle name="20% - Accent4 6 3 2 3" xfId="13985"/>
    <cellStyle name="20% - Accent4 6 3 3" xfId="7156"/>
    <cellStyle name="20% - Accent4 6 3 3 2" xfId="16171"/>
    <cellStyle name="20% - Accent4 6 3 4" xfId="11664"/>
    <cellStyle name="20% - Accent4 6 4" xfId="4721"/>
    <cellStyle name="20% - Accent4 6 4 2" xfId="9478"/>
    <cellStyle name="20% - Accent4 6 4 2 2" xfId="18493"/>
    <cellStyle name="20% - Accent4 6 4 3" xfId="13986"/>
    <cellStyle name="20% - Accent4 6 5" xfId="7153"/>
    <cellStyle name="20% - Accent4 6 5 2" xfId="16168"/>
    <cellStyle name="20% - Accent4 6 6" xfId="11661"/>
    <cellStyle name="20% - Accent4 6_draft transactions report_052009_rvsd" xfId="758"/>
    <cellStyle name="20% - Accent4 60" xfId="759"/>
    <cellStyle name="20% - Accent4 60 2" xfId="4722"/>
    <cellStyle name="20% - Accent4 60 2 2" xfId="9479"/>
    <cellStyle name="20% - Accent4 60 2 2 2" xfId="18494"/>
    <cellStyle name="20% - Accent4 60 2 3" xfId="13987"/>
    <cellStyle name="20% - Accent4 60 3" xfId="7157"/>
    <cellStyle name="20% - Accent4 60 3 2" xfId="16172"/>
    <cellStyle name="20% - Accent4 60 4" xfId="11665"/>
    <cellStyle name="20% - Accent4 61" xfId="760"/>
    <cellStyle name="20% - Accent4 61 2" xfId="4723"/>
    <cellStyle name="20% - Accent4 61 2 2" xfId="9480"/>
    <cellStyle name="20% - Accent4 61 2 2 2" xfId="18495"/>
    <cellStyle name="20% - Accent4 61 2 3" xfId="13988"/>
    <cellStyle name="20% - Accent4 61 3" xfId="7158"/>
    <cellStyle name="20% - Accent4 61 3 2" xfId="16173"/>
    <cellStyle name="20% - Accent4 61 4" xfId="11666"/>
    <cellStyle name="20% - Accent4 62" xfId="761"/>
    <cellStyle name="20% - Accent4 62 2" xfId="4724"/>
    <cellStyle name="20% - Accent4 62 2 2" xfId="9481"/>
    <cellStyle name="20% - Accent4 62 2 2 2" xfId="18496"/>
    <cellStyle name="20% - Accent4 62 2 3" xfId="13989"/>
    <cellStyle name="20% - Accent4 62 3" xfId="7159"/>
    <cellStyle name="20% - Accent4 62 3 2" xfId="16174"/>
    <cellStyle name="20% - Accent4 62 4" xfId="11667"/>
    <cellStyle name="20% - Accent4 63" xfId="762"/>
    <cellStyle name="20% - Accent4 63 2" xfId="4725"/>
    <cellStyle name="20% - Accent4 63 2 2" xfId="9482"/>
    <cellStyle name="20% - Accent4 63 2 2 2" xfId="18497"/>
    <cellStyle name="20% - Accent4 63 2 3" xfId="13990"/>
    <cellStyle name="20% - Accent4 63 3" xfId="7160"/>
    <cellStyle name="20% - Accent4 63 3 2" xfId="16175"/>
    <cellStyle name="20% - Accent4 63 4" xfId="11668"/>
    <cellStyle name="20% - Accent4 64" xfId="763"/>
    <cellStyle name="20% - Accent4 64 2" xfId="4726"/>
    <cellStyle name="20% - Accent4 64 2 2" xfId="9483"/>
    <cellStyle name="20% - Accent4 64 2 2 2" xfId="18498"/>
    <cellStyle name="20% - Accent4 64 2 3" xfId="13991"/>
    <cellStyle name="20% - Accent4 64 3" xfId="7161"/>
    <cellStyle name="20% - Accent4 64 3 2" xfId="16176"/>
    <cellStyle name="20% - Accent4 64 4" xfId="11669"/>
    <cellStyle name="20% - Accent4 65" xfId="764"/>
    <cellStyle name="20% - Accent4 65 2" xfId="4727"/>
    <cellStyle name="20% - Accent4 65 2 2" xfId="9484"/>
    <cellStyle name="20% - Accent4 65 2 2 2" xfId="18499"/>
    <cellStyle name="20% - Accent4 65 2 3" xfId="13992"/>
    <cellStyle name="20% - Accent4 65 3" xfId="7162"/>
    <cellStyle name="20% - Accent4 65 3 2" xfId="16177"/>
    <cellStyle name="20% - Accent4 65 4" xfId="11670"/>
    <cellStyle name="20% - Accent4 66" xfId="765"/>
    <cellStyle name="20% - Accent4 66 2" xfId="4728"/>
    <cellStyle name="20% - Accent4 66 2 2" xfId="9485"/>
    <cellStyle name="20% - Accent4 66 2 2 2" xfId="18500"/>
    <cellStyle name="20% - Accent4 66 2 3" xfId="13993"/>
    <cellStyle name="20% - Accent4 66 3" xfId="7163"/>
    <cellStyle name="20% - Accent4 66 3 2" xfId="16178"/>
    <cellStyle name="20% - Accent4 66 4" xfId="11671"/>
    <cellStyle name="20% - Accent4 67" xfId="766"/>
    <cellStyle name="20% - Accent4 67 2" xfId="4729"/>
    <cellStyle name="20% - Accent4 67 2 2" xfId="9486"/>
    <cellStyle name="20% - Accent4 67 2 2 2" xfId="18501"/>
    <cellStyle name="20% - Accent4 67 2 3" xfId="13994"/>
    <cellStyle name="20% - Accent4 67 3" xfId="7164"/>
    <cellStyle name="20% - Accent4 67 3 2" xfId="16179"/>
    <cellStyle name="20% - Accent4 67 4" xfId="11672"/>
    <cellStyle name="20% - Accent4 68" xfId="767"/>
    <cellStyle name="20% - Accent4 68 2" xfId="4730"/>
    <cellStyle name="20% - Accent4 68 2 2" xfId="9487"/>
    <cellStyle name="20% - Accent4 68 2 2 2" xfId="18502"/>
    <cellStyle name="20% - Accent4 68 2 3" xfId="13995"/>
    <cellStyle name="20% - Accent4 68 3" xfId="7165"/>
    <cellStyle name="20% - Accent4 68 3 2" xfId="16180"/>
    <cellStyle name="20% - Accent4 68 4" xfId="11673"/>
    <cellStyle name="20% - Accent4 69" xfId="768"/>
    <cellStyle name="20% - Accent4 69 2" xfId="4731"/>
    <cellStyle name="20% - Accent4 69 2 2" xfId="9488"/>
    <cellStyle name="20% - Accent4 69 2 2 2" xfId="18503"/>
    <cellStyle name="20% - Accent4 69 2 3" xfId="13996"/>
    <cellStyle name="20% - Accent4 69 3" xfId="7166"/>
    <cellStyle name="20% - Accent4 69 3 2" xfId="16181"/>
    <cellStyle name="20% - Accent4 69 4" xfId="11674"/>
    <cellStyle name="20% - Accent4 7" xfId="769"/>
    <cellStyle name="20% - Accent4 7 2" xfId="770"/>
    <cellStyle name="20% - Accent4 7 2 2" xfId="771"/>
    <cellStyle name="20% - Accent4 7 2 2 2" xfId="4732"/>
    <cellStyle name="20% - Accent4 7 2 2 2 2" xfId="9489"/>
    <cellStyle name="20% - Accent4 7 2 2 2 2 2" xfId="18504"/>
    <cellStyle name="20% - Accent4 7 2 2 2 3" xfId="13997"/>
    <cellStyle name="20% - Accent4 7 2 2 3" xfId="7169"/>
    <cellStyle name="20% - Accent4 7 2 2 3 2" xfId="16184"/>
    <cellStyle name="20% - Accent4 7 2 2 4" xfId="11677"/>
    <cellStyle name="20% - Accent4 7 2 3" xfId="4733"/>
    <cellStyle name="20% - Accent4 7 2 3 2" xfId="9490"/>
    <cellStyle name="20% - Accent4 7 2 3 2 2" xfId="18505"/>
    <cellStyle name="20% - Accent4 7 2 3 3" xfId="13998"/>
    <cellStyle name="20% - Accent4 7 2 4" xfId="7168"/>
    <cellStyle name="20% - Accent4 7 2 4 2" xfId="16183"/>
    <cellStyle name="20% - Accent4 7 2 5" xfId="11676"/>
    <cellStyle name="20% - Accent4 7 2_draft transactions report_052009_rvsd" xfId="772"/>
    <cellStyle name="20% - Accent4 7 3" xfId="773"/>
    <cellStyle name="20% - Accent4 7 3 2" xfId="4734"/>
    <cellStyle name="20% - Accent4 7 3 2 2" xfId="9491"/>
    <cellStyle name="20% - Accent4 7 3 2 2 2" xfId="18506"/>
    <cellStyle name="20% - Accent4 7 3 2 3" xfId="13999"/>
    <cellStyle name="20% - Accent4 7 3 3" xfId="7170"/>
    <cellStyle name="20% - Accent4 7 3 3 2" xfId="16185"/>
    <cellStyle name="20% - Accent4 7 3 4" xfId="11678"/>
    <cellStyle name="20% - Accent4 7 4" xfId="4735"/>
    <cellStyle name="20% - Accent4 7 4 2" xfId="9492"/>
    <cellStyle name="20% - Accent4 7 4 2 2" xfId="18507"/>
    <cellStyle name="20% - Accent4 7 4 3" xfId="14000"/>
    <cellStyle name="20% - Accent4 7 5" xfId="7167"/>
    <cellStyle name="20% - Accent4 7 5 2" xfId="16182"/>
    <cellStyle name="20% - Accent4 7 6" xfId="11675"/>
    <cellStyle name="20% - Accent4 7_draft transactions report_052009_rvsd" xfId="774"/>
    <cellStyle name="20% - Accent4 70" xfId="775"/>
    <cellStyle name="20% - Accent4 70 2" xfId="4736"/>
    <cellStyle name="20% - Accent4 70 2 2" xfId="9493"/>
    <cellStyle name="20% - Accent4 70 2 2 2" xfId="18508"/>
    <cellStyle name="20% - Accent4 70 2 3" xfId="14001"/>
    <cellStyle name="20% - Accent4 70 3" xfId="7171"/>
    <cellStyle name="20% - Accent4 70 3 2" xfId="16186"/>
    <cellStyle name="20% - Accent4 70 4" xfId="11679"/>
    <cellStyle name="20% - Accent4 71" xfId="776"/>
    <cellStyle name="20% - Accent4 71 2" xfId="4737"/>
    <cellStyle name="20% - Accent4 71 2 2" xfId="9494"/>
    <cellStyle name="20% - Accent4 71 2 2 2" xfId="18509"/>
    <cellStyle name="20% - Accent4 71 2 3" xfId="14002"/>
    <cellStyle name="20% - Accent4 71 3" xfId="7172"/>
    <cellStyle name="20% - Accent4 71 3 2" xfId="16187"/>
    <cellStyle name="20% - Accent4 71 4" xfId="11680"/>
    <cellStyle name="20% - Accent4 72" xfId="777"/>
    <cellStyle name="20% - Accent4 72 2" xfId="4738"/>
    <cellStyle name="20% - Accent4 72 2 2" xfId="9495"/>
    <cellStyle name="20% - Accent4 72 2 2 2" xfId="18510"/>
    <cellStyle name="20% - Accent4 72 2 3" xfId="14003"/>
    <cellStyle name="20% - Accent4 72 3" xfId="7173"/>
    <cellStyle name="20% - Accent4 72 3 2" xfId="16188"/>
    <cellStyle name="20% - Accent4 72 4" xfId="11681"/>
    <cellStyle name="20% - Accent4 73" xfId="778"/>
    <cellStyle name="20% - Accent4 73 2" xfId="4739"/>
    <cellStyle name="20% - Accent4 73 2 2" xfId="9496"/>
    <cellStyle name="20% - Accent4 73 2 2 2" xfId="18511"/>
    <cellStyle name="20% - Accent4 73 2 3" xfId="14004"/>
    <cellStyle name="20% - Accent4 73 3" xfId="7174"/>
    <cellStyle name="20% - Accent4 73 3 2" xfId="16189"/>
    <cellStyle name="20% - Accent4 73 4" xfId="11682"/>
    <cellStyle name="20% - Accent4 74" xfId="779"/>
    <cellStyle name="20% - Accent4 74 2" xfId="4740"/>
    <cellStyle name="20% - Accent4 74 2 2" xfId="9497"/>
    <cellStyle name="20% - Accent4 74 2 2 2" xfId="18512"/>
    <cellStyle name="20% - Accent4 74 2 3" xfId="14005"/>
    <cellStyle name="20% - Accent4 74 3" xfId="7175"/>
    <cellStyle name="20% - Accent4 74 3 2" xfId="16190"/>
    <cellStyle name="20% - Accent4 74 4" xfId="11683"/>
    <cellStyle name="20% - Accent4 75" xfId="780"/>
    <cellStyle name="20% - Accent4 75 2" xfId="4741"/>
    <cellStyle name="20% - Accent4 75 2 2" xfId="9498"/>
    <cellStyle name="20% - Accent4 75 2 2 2" xfId="18513"/>
    <cellStyle name="20% - Accent4 75 2 3" xfId="14006"/>
    <cellStyle name="20% - Accent4 75 3" xfId="7176"/>
    <cellStyle name="20% - Accent4 75 3 2" xfId="16191"/>
    <cellStyle name="20% - Accent4 75 4" xfId="11684"/>
    <cellStyle name="20% - Accent4 76" xfId="781"/>
    <cellStyle name="20% - Accent4 76 2" xfId="4742"/>
    <cellStyle name="20% - Accent4 76 2 2" xfId="9499"/>
    <cellStyle name="20% - Accent4 76 2 2 2" xfId="18514"/>
    <cellStyle name="20% - Accent4 76 2 3" xfId="14007"/>
    <cellStyle name="20% - Accent4 76 3" xfId="7177"/>
    <cellStyle name="20% - Accent4 76 3 2" xfId="16192"/>
    <cellStyle name="20% - Accent4 76 4" xfId="11685"/>
    <cellStyle name="20% - Accent4 77" xfId="782"/>
    <cellStyle name="20% - Accent4 77 2" xfId="4743"/>
    <cellStyle name="20% - Accent4 77 2 2" xfId="9500"/>
    <cellStyle name="20% - Accent4 77 2 2 2" xfId="18515"/>
    <cellStyle name="20% - Accent4 77 2 3" xfId="14008"/>
    <cellStyle name="20% - Accent4 77 3" xfId="7178"/>
    <cellStyle name="20% - Accent4 77 3 2" xfId="16193"/>
    <cellStyle name="20% - Accent4 77 4" xfId="11686"/>
    <cellStyle name="20% - Accent4 78" xfId="783"/>
    <cellStyle name="20% - Accent4 78 2" xfId="4744"/>
    <cellStyle name="20% - Accent4 78 2 2" xfId="9501"/>
    <cellStyle name="20% - Accent4 78 2 2 2" xfId="18516"/>
    <cellStyle name="20% - Accent4 78 2 3" xfId="14009"/>
    <cellStyle name="20% - Accent4 78 3" xfId="7179"/>
    <cellStyle name="20% - Accent4 78 3 2" xfId="16194"/>
    <cellStyle name="20% - Accent4 78 4" xfId="11687"/>
    <cellStyle name="20% - Accent4 79" xfId="784"/>
    <cellStyle name="20% - Accent4 79 2" xfId="4745"/>
    <cellStyle name="20% - Accent4 79 2 2" xfId="9502"/>
    <cellStyle name="20% - Accent4 79 2 2 2" xfId="18517"/>
    <cellStyle name="20% - Accent4 79 2 3" xfId="14010"/>
    <cellStyle name="20% - Accent4 79 3" xfId="7180"/>
    <cellStyle name="20% - Accent4 79 3 2" xfId="16195"/>
    <cellStyle name="20% - Accent4 79 4" xfId="11688"/>
    <cellStyle name="20% - Accent4 8" xfId="785"/>
    <cellStyle name="20% - Accent4 8 2" xfId="786"/>
    <cellStyle name="20% - Accent4 8 2 2" xfId="787"/>
    <cellStyle name="20% - Accent4 8 2 2 2" xfId="4746"/>
    <cellStyle name="20% - Accent4 8 2 2 2 2" xfId="9503"/>
    <cellStyle name="20% - Accent4 8 2 2 2 2 2" xfId="18518"/>
    <cellStyle name="20% - Accent4 8 2 2 2 3" xfId="14011"/>
    <cellStyle name="20% - Accent4 8 2 2 3" xfId="7183"/>
    <cellStyle name="20% - Accent4 8 2 2 3 2" xfId="16198"/>
    <cellStyle name="20% - Accent4 8 2 2 4" xfId="11691"/>
    <cellStyle name="20% - Accent4 8 2 3" xfId="4747"/>
    <cellStyle name="20% - Accent4 8 2 3 2" xfId="9504"/>
    <cellStyle name="20% - Accent4 8 2 3 2 2" xfId="18519"/>
    <cellStyle name="20% - Accent4 8 2 3 3" xfId="14012"/>
    <cellStyle name="20% - Accent4 8 2 4" xfId="7182"/>
    <cellStyle name="20% - Accent4 8 2 4 2" xfId="16197"/>
    <cellStyle name="20% - Accent4 8 2 5" xfId="11690"/>
    <cellStyle name="20% - Accent4 8 2_draft transactions report_052009_rvsd" xfId="788"/>
    <cellStyle name="20% - Accent4 8 3" xfId="789"/>
    <cellStyle name="20% - Accent4 8 3 2" xfId="4748"/>
    <cellStyle name="20% - Accent4 8 3 2 2" xfId="9505"/>
    <cellStyle name="20% - Accent4 8 3 2 2 2" xfId="18520"/>
    <cellStyle name="20% - Accent4 8 3 2 3" xfId="14013"/>
    <cellStyle name="20% - Accent4 8 3 3" xfId="7184"/>
    <cellStyle name="20% - Accent4 8 3 3 2" xfId="16199"/>
    <cellStyle name="20% - Accent4 8 3 4" xfId="11692"/>
    <cellStyle name="20% - Accent4 8 4" xfId="4749"/>
    <cellStyle name="20% - Accent4 8 4 2" xfId="9506"/>
    <cellStyle name="20% - Accent4 8 4 2 2" xfId="18521"/>
    <cellStyle name="20% - Accent4 8 4 3" xfId="14014"/>
    <cellStyle name="20% - Accent4 8 5" xfId="7181"/>
    <cellStyle name="20% - Accent4 8 5 2" xfId="16196"/>
    <cellStyle name="20% - Accent4 8 6" xfId="11689"/>
    <cellStyle name="20% - Accent4 8_draft transactions report_052009_rvsd" xfId="790"/>
    <cellStyle name="20% - Accent4 80" xfId="791"/>
    <cellStyle name="20% - Accent4 80 2" xfId="4750"/>
    <cellStyle name="20% - Accent4 80 2 2" xfId="9507"/>
    <cellStyle name="20% - Accent4 80 2 2 2" xfId="18522"/>
    <cellStyle name="20% - Accent4 80 2 3" xfId="14015"/>
    <cellStyle name="20% - Accent4 80 3" xfId="7185"/>
    <cellStyle name="20% - Accent4 80 3 2" xfId="16200"/>
    <cellStyle name="20% - Accent4 80 4" xfId="11693"/>
    <cellStyle name="20% - Accent4 81" xfId="792"/>
    <cellStyle name="20% - Accent4 81 2" xfId="4751"/>
    <cellStyle name="20% - Accent4 81 2 2" xfId="9508"/>
    <cellStyle name="20% - Accent4 81 2 2 2" xfId="18523"/>
    <cellStyle name="20% - Accent4 81 2 3" xfId="14016"/>
    <cellStyle name="20% - Accent4 81 3" xfId="7186"/>
    <cellStyle name="20% - Accent4 81 3 2" xfId="16201"/>
    <cellStyle name="20% - Accent4 81 4" xfId="11694"/>
    <cellStyle name="20% - Accent4 82" xfId="793"/>
    <cellStyle name="20% - Accent4 82 2" xfId="4752"/>
    <cellStyle name="20% - Accent4 83" xfId="794"/>
    <cellStyle name="20% - Accent4 83 2" xfId="4753"/>
    <cellStyle name="20% - Accent4 84" xfId="795"/>
    <cellStyle name="20% - Accent4 84 2" xfId="4754"/>
    <cellStyle name="20% - Accent4 85" xfId="796"/>
    <cellStyle name="20% - Accent4 85 2" xfId="4755"/>
    <cellStyle name="20% - Accent4 85 2 2" xfId="9509"/>
    <cellStyle name="20% - Accent4 85 2 2 2" xfId="18524"/>
    <cellStyle name="20% - Accent4 85 2 3" xfId="14017"/>
    <cellStyle name="20% - Accent4 85 3" xfId="7187"/>
    <cellStyle name="20% - Accent4 85 3 2" xfId="16202"/>
    <cellStyle name="20% - Accent4 85 4" xfId="11695"/>
    <cellStyle name="20% - Accent4 86" xfId="797"/>
    <cellStyle name="20% - Accent4 86 2" xfId="4756"/>
    <cellStyle name="20% - Accent4 86 2 2" xfId="9510"/>
    <cellStyle name="20% - Accent4 86 2 2 2" xfId="18525"/>
    <cellStyle name="20% - Accent4 86 2 3" xfId="14018"/>
    <cellStyle name="20% - Accent4 86 3" xfId="7188"/>
    <cellStyle name="20% - Accent4 86 3 2" xfId="16203"/>
    <cellStyle name="20% - Accent4 86 4" xfId="11696"/>
    <cellStyle name="20% - Accent4 87" xfId="798"/>
    <cellStyle name="20% - Accent4 87 2" xfId="4757"/>
    <cellStyle name="20% - Accent4 87 2 2" xfId="9511"/>
    <cellStyle name="20% - Accent4 87 2 2 2" xfId="18526"/>
    <cellStyle name="20% - Accent4 87 2 3" xfId="14019"/>
    <cellStyle name="20% - Accent4 87 3" xfId="7189"/>
    <cellStyle name="20% - Accent4 87 3 2" xfId="16204"/>
    <cellStyle name="20% - Accent4 87 4" xfId="11697"/>
    <cellStyle name="20% - Accent4 88" xfId="799"/>
    <cellStyle name="20% - Accent4 88 2" xfId="4758"/>
    <cellStyle name="20% - Accent4 88 2 2" xfId="9512"/>
    <cellStyle name="20% - Accent4 88 2 2 2" xfId="18527"/>
    <cellStyle name="20% - Accent4 88 2 3" xfId="14020"/>
    <cellStyle name="20% - Accent4 88 3" xfId="7190"/>
    <cellStyle name="20% - Accent4 88 3 2" xfId="16205"/>
    <cellStyle name="20% - Accent4 88 4" xfId="11698"/>
    <cellStyle name="20% - Accent4 89" xfId="800"/>
    <cellStyle name="20% - Accent4 89 2" xfId="4759"/>
    <cellStyle name="20% - Accent4 89 2 2" xfId="9513"/>
    <cellStyle name="20% - Accent4 89 2 2 2" xfId="18528"/>
    <cellStyle name="20% - Accent4 89 2 3" xfId="14021"/>
    <cellStyle name="20% - Accent4 89 3" xfId="7191"/>
    <cellStyle name="20% - Accent4 89 3 2" xfId="16206"/>
    <cellStyle name="20% - Accent4 89 4" xfId="11699"/>
    <cellStyle name="20% - Accent4 9" xfId="801"/>
    <cellStyle name="20% - Accent4 9 2" xfId="802"/>
    <cellStyle name="20% - Accent4 9 2 2" xfId="803"/>
    <cellStyle name="20% - Accent4 9 2 2 2" xfId="4760"/>
    <cellStyle name="20% - Accent4 9 2 2 2 2" xfId="9514"/>
    <cellStyle name="20% - Accent4 9 2 2 2 2 2" xfId="18529"/>
    <cellStyle name="20% - Accent4 9 2 2 2 3" xfId="14022"/>
    <cellStyle name="20% - Accent4 9 2 2 3" xfId="7194"/>
    <cellStyle name="20% - Accent4 9 2 2 3 2" xfId="16209"/>
    <cellStyle name="20% - Accent4 9 2 2 4" xfId="11702"/>
    <cellStyle name="20% - Accent4 9 2 3" xfId="4761"/>
    <cellStyle name="20% - Accent4 9 2 3 2" xfId="9515"/>
    <cellStyle name="20% - Accent4 9 2 3 2 2" xfId="18530"/>
    <cellStyle name="20% - Accent4 9 2 3 3" xfId="14023"/>
    <cellStyle name="20% - Accent4 9 2 4" xfId="7193"/>
    <cellStyle name="20% - Accent4 9 2 4 2" xfId="16208"/>
    <cellStyle name="20% - Accent4 9 2 5" xfId="11701"/>
    <cellStyle name="20% - Accent4 9 2_draft transactions report_052009_rvsd" xfId="804"/>
    <cellStyle name="20% - Accent4 9 3" xfId="805"/>
    <cellStyle name="20% - Accent4 9 3 2" xfId="4762"/>
    <cellStyle name="20% - Accent4 9 3 2 2" xfId="9516"/>
    <cellStyle name="20% - Accent4 9 3 2 2 2" xfId="18531"/>
    <cellStyle name="20% - Accent4 9 3 2 3" xfId="14024"/>
    <cellStyle name="20% - Accent4 9 3 3" xfId="7195"/>
    <cellStyle name="20% - Accent4 9 3 3 2" xfId="16210"/>
    <cellStyle name="20% - Accent4 9 3 4" xfId="11703"/>
    <cellStyle name="20% - Accent4 9 4" xfId="4763"/>
    <cellStyle name="20% - Accent4 9 4 2" xfId="9517"/>
    <cellStyle name="20% - Accent4 9 4 2 2" xfId="18532"/>
    <cellStyle name="20% - Accent4 9 4 3" xfId="14025"/>
    <cellStyle name="20% - Accent4 9 5" xfId="7192"/>
    <cellStyle name="20% - Accent4 9 5 2" xfId="16207"/>
    <cellStyle name="20% - Accent4 9 6" xfId="11700"/>
    <cellStyle name="20% - Accent4 9_draft transactions report_052009_rvsd" xfId="806"/>
    <cellStyle name="20% - Accent4 90" xfId="807"/>
    <cellStyle name="20% - Accent4 90 2" xfId="4764"/>
    <cellStyle name="20% - Accent4 90 2 2" xfId="9518"/>
    <cellStyle name="20% - Accent4 90 2 2 2" xfId="18533"/>
    <cellStyle name="20% - Accent4 90 2 3" xfId="14026"/>
    <cellStyle name="20% - Accent4 90 3" xfId="7196"/>
    <cellStyle name="20% - Accent4 90 3 2" xfId="16211"/>
    <cellStyle name="20% - Accent4 90 4" xfId="11704"/>
    <cellStyle name="20% - Accent4 91" xfId="808"/>
    <cellStyle name="20% - Accent4 91 2" xfId="4765"/>
    <cellStyle name="20% - Accent4 91 2 2" xfId="9519"/>
    <cellStyle name="20% - Accent4 91 2 2 2" xfId="18534"/>
    <cellStyle name="20% - Accent4 91 2 3" xfId="14027"/>
    <cellStyle name="20% - Accent4 91 3" xfId="7197"/>
    <cellStyle name="20% - Accent4 91 3 2" xfId="16212"/>
    <cellStyle name="20% - Accent4 91 4" xfId="11705"/>
    <cellStyle name="20% - Accent4 92" xfId="809"/>
    <cellStyle name="20% - Accent4 92 2" xfId="4766"/>
    <cellStyle name="20% - Accent4 92 2 2" xfId="9520"/>
    <cellStyle name="20% - Accent4 92 2 2 2" xfId="18535"/>
    <cellStyle name="20% - Accent4 92 2 3" xfId="14028"/>
    <cellStyle name="20% - Accent4 92 3" xfId="7198"/>
    <cellStyle name="20% - Accent4 92 3 2" xfId="16213"/>
    <cellStyle name="20% - Accent4 92 4" xfId="11706"/>
    <cellStyle name="20% - Accent4 93" xfId="810"/>
    <cellStyle name="20% - Accent4 93 2" xfId="4767"/>
    <cellStyle name="20% - Accent4 93 2 2" xfId="9521"/>
    <cellStyle name="20% - Accent4 93 2 2 2" xfId="18536"/>
    <cellStyle name="20% - Accent4 93 2 3" xfId="14029"/>
    <cellStyle name="20% - Accent4 93 3" xfId="7199"/>
    <cellStyle name="20% - Accent4 93 3 2" xfId="16214"/>
    <cellStyle name="20% - Accent4 93 4" xfId="11707"/>
    <cellStyle name="20% - Accent4 94" xfId="811"/>
    <cellStyle name="20% - Accent4 94 2" xfId="4768"/>
    <cellStyle name="20% - Accent4 94 2 2" xfId="9522"/>
    <cellStyle name="20% - Accent4 94 2 2 2" xfId="18537"/>
    <cellStyle name="20% - Accent4 94 2 3" xfId="14030"/>
    <cellStyle name="20% - Accent4 94 3" xfId="7200"/>
    <cellStyle name="20% - Accent4 94 3 2" xfId="16215"/>
    <cellStyle name="20% - Accent4 94 4" xfId="11708"/>
    <cellStyle name="20% - Accent4 95" xfId="812"/>
    <cellStyle name="20% - Accent4 95 2" xfId="4769"/>
    <cellStyle name="20% - Accent4 95 2 2" xfId="9523"/>
    <cellStyle name="20% - Accent4 95 2 2 2" xfId="18538"/>
    <cellStyle name="20% - Accent4 95 2 3" xfId="14031"/>
    <cellStyle name="20% - Accent4 95 3" xfId="7201"/>
    <cellStyle name="20% - Accent4 95 3 2" xfId="16216"/>
    <cellStyle name="20% - Accent4 95 4" xfId="11709"/>
    <cellStyle name="20% - Accent4 96" xfId="813"/>
    <cellStyle name="20% - Accent4 96 2" xfId="4770"/>
    <cellStyle name="20% - Accent4 96 2 2" xfId="9524"/>
    <cellStyle name="20% - Accent4 96 2 2 2" xfId="18539"/>
    <cellStyle name="20% - Accent4 96 2 3" xfId="14032"/>
    <cellStyle name="20% - Accent4 96 3" xfId="7202"/>
    <cellStyle name="20% - Accent4 96 3 2" xfId="16217"/>
    <cellStyle name="20% - Accent4 96 4" xfId="11710"/>
    <cellStyle name="20% - Accent4 97" xfId="814"/>
    <cellStyle name="20% - Accent4 97 2" xfId="4771"/>
    <cellStyle name="20% - Accent4 97 2 2" xfId="9525"/>
    <cellStyle name="20% - Accent4 97 2 2 2" xfId="18540"/>
    <cellStyle name="20% - Accent4 97 2 3" xfId="14033"/>
    <cellStyle name="20% - Accent4 97 3" xfId="7203"/>
    <cellStyle name="20% - Accent4 97 3 2" xfId="16218"/>
    <cellStyle name="20% - Accent4 97 4" xfId="11711"/>
    <cellStyle name="20% - Accent4 98" xfId="815"/>
    <cellStyle name="20% - Accent4 98 2" xfId="4772"/>
    <cellStyle name="20% - Accent4 98 2 2" xfId="9526"/>
    <cellStyle name="20% - Accent4 98 2 2 2" xfId="18541"/>
    <cellStyle name="20% - Accent4 98 2 3" xfId="14034"/>
    <cellStyle name="20% - Accent4 98 3" xfId="7204"/>
    <cellStyle name="20% - Accent4 98 3 2" xfId="16219"/>
    <cellStyle name="20% - Accent4 98 4" xfId="11712"/>
    <cellStyle name="20% - Accent4 99" xfId="816"/>
    <cellStyle name="20% - Accent4 99 2" xfId="4773"/>
    <cellStyle name="20% - Accent4 99 2 2" xfId="9527"/>
    <cellStyle name="20% - Accent4 99 2 2 2" xfId="18542"/>
    <cellStyle name="20% - Accent4 99 2 3" xfId="14035"/>
    <cellStyle name="20% - Accent4 99 3" xfId="7205"/>
    <cellStyle name="20% - Accent4 99 3 2" xfId="16220"/>
    <cellStyle name="20% - Accent4 99 4" xfId="11713"/>
    <cellStyle name="20% - Accent5" xfId="817" builtinId="46" customBuiltin="1"/>
    <cellStyle name="20% - Accent5 10" xfId="818"/>
    <cellStyle name="20% - Accent5 10 2" xfId="819"/>
    <cellStyle name="20% - Accent5 10 2 2" xfId="4774"/>
    <cellStyle name="20% - Accent5 10 2 2 2" xfId="9528"/>
    <cellStyle name="20% - Accent5 10 2 2 2 2" xfId="18543"/>
    <cellStyle name="20% - Accent5 10 2 2 3" xfId="14036"/>
    <cellStyle name="20% - Accent5 10 2 3" xfId="7208"/>
    <cellStyle name="20% - Accent5 10 2 3 2" xfId="16223"/>
    <cellStyle name="20% - Accent5 10 2 4" xfId="11716"/>
    <cellStyle name="20% - Accent5 10 3" xfId="4775"/>
    <cellStyle name="20% - Accent5 10 3 2" xfId="9529"/>
    <cellStyle name="20% - Accent5 10 3 2 2" xfId="18544"/>
    <cellStyle name="20% - Accent5 10 3 3" xfId="14037"/>
    <cellStyle name="20% - Accent5 10 4" xfId="7207"/>
    <cellStyle name="20% - Accent5 10 4 2" xfId="16222"/>
    <cellStyle name="20% - Accent5 10 5" xfId="11715"/>
    <cellStyle name="20% - Accent5 10_draft transactions report_052009_rvsd" xfId="820"/>
    <cellStyle name="20% - Accent5 100" xfId="821"/>
    <cellStyle name="20% - Accent5 100 2" xfId="4776"/>
    <cellStyle name="20% - Accent5 101" xfId="822"/>
    <cellStyle name="20% - Accent5 101 2" xfId="4777"/>
    <cellStyle name="20% - Accent5 102" xfId="823"/>
    <cellStyle name="20% - Accent5 102 2" xfId="4778"/>
    <cellStyle name="20% - Accent5 103" xfId="824"/>
    <cellStyle name="20% - Accent5 103 2" xfId="4779"/>
    <cellStyle name="20% - Accent5 104" xfId="825"/>
    <cellStyle name="20% - Accent5 104 2" xfId="4780"/>
    <cellStyle name="20% - Accent5 105" xfId="826"/>
    <cellStyle name="20% - Accent5 105 2" xfId="4781"/>
    <cellStyle name="20% - Accent5 106" xfId="827"/>
    <cellStyle name="20% - Accent5 106 2" xfId="4782"/>
    <cellStyle name="20% - Accent5 107" xfId="828"/>
    <cellStyle name="20% - Accent5 107 2" xfId="4783"/>
    <cellStyle name="20% - Accent5 108" xfId="829"/>
    <cellStyle name="20% - Accent5 108 2" xfId="4784"/>
    <cellStyle name="20% - Accent5 109" xfId="830"/>
    <cellStyle name="20% - Accent5 109 2" xfId="4785"/>
    <cellStyle name="20% - Accent5 11" xfId="831"/>
    <cellStyle name="20% - Accent5 11 2" xfId="832"/>
    <cellStyle name="20% - Accent5 11 2 2" xfId="4786"/>
    <cellStyle name="20% - Accent5 11 2 2 2" xfId="9530"/>
    <cellStyle name="20% - Accent5 11 2 2 2 2" xfId="18545"/>
    <cellStyle name="20% - Accent5 11 2 2 3" xfId="14038"/>
    <cellStyle name="20% - Accent5 11 2 3" xfId="7210"/>
    <cellStyle name="20% - Accent5 11 2 3 2" xfId="16225"/>
    <cellStyle name="20% - Accent5 11 2 4" xfId="11718"/>
    <cellStyle name="20% - Accent5 11 3" xfId="4787"/>
    <cellStyle name="20% - Accent5 11 3 2" xfId="9531"/>
    <cellStyle name="20% - Accent5 11 3 2 2" xfId="18546"/>
    <cellStyle name="20% - Accent5 11 3 3" xfId="14039"/>
    <cellStyle name="20% - Accent5 11 4" xfId="7209"/>
    <cellStyle name="20% - Accent5 11 4 2" xfId="16224"/>
    <cellStyle name="20% - Accent5 11 5" xfId="11717"/>
    <cellStyle name="20% - Accent5 11_draft transactions report_052009_rvsd" xfId="833"/>
    <cellStyle name="20% - Accent5 110" xfId="834"/>
    <cellStyle name="20% - Accent5 110 2" xfId="4788"/>
    <cellStyle name="20% - Accent5 110 2 2" xfId="9532"/>
    <cellStyle name="20% - Accent5 110 2 2 2" xfId="18547"/>
    <cellStyle name="20% - Accent5 110 2 3" xfId="14040"/>
    <cellStyle name="20% - Accent5 110 3" xfId="7211"/>
    <cellStyle name="20% - Accent5 110 3 2" xfId="16226"/>
    <cellStyle name="20% - Accent5 110 4" xfId="11719"/>
    <cellStyle name="20% - Accent5 111" xfId="835"/>
    <cellStyle name="20% - Accent5 111 2" xfId="4789"/>
    <cellStyle name="20% - Accent5 111 2 2" xfId="9533"/>
    <cellStyle name="20% - Accent5 111 2 2 2" xfId="18548"/>
    <cellStyle name="20% - Accent5 111 2 3" xfId="14041"/>
    <cellStyle name="20% - Accent5 111 3" xfId="7212"/>
    <cellStyle name="20% - Accent5 111 3 2" xfId="16227"/>
    <cellStyle name="20% - Accent5 111 4" xfId="11720"/>
    <cellStyle name="20% - Accent5 112" xfId="836"/>
    <cellStyle name="20% - Accent5 112 2" xfId="4790"/>
    <cellStyle name="20% - Accent5 112 2 2" xfId="9534"/>
    <cellStyle name="20% - Accent5 112 2 2 2" xfId="18549"/>
    <cellStyle name="20% - Accent5 112 2 3" xfId="14042"/>
    <cellStyle name="20% - Accent5 112 3" xfId="7213"/>
    <cellStyle name="20% - Accent5 112 3 2" xfId="16228"/>
    <cellStyle name="20% - Accent5 112 4" xfId="11721"/>
    <cellStyle name="20% - Accent5 113" xfId="837"/>
    <cellStyle name="20% - Accent5 113 2" xfId="4791"/>
    <cellStyle name="20% - Accent5 113 2 2" xfId="9535"/>
    <cellStyle name="20% - Accent5 113 2 2 2" xfId="18550"/>
    <cellStyle name="20% - Accent5 113 2 3" xfId="14043"/>
    <cellStyle name="20% - Accent5 113 3" xfId="7214"/>
    <cellStyle name="20% - Accent5 113 3 2" xfId="16229"/>
    <cellStyle name="20% - Accent5 113 4" xfId="11722"/>
    <cellStyle name="20% - Accent5 114" xfId="838"/>
    <cellStyle name="20% - Accent5 114 2" xfId="4792"/>
    <cellStyle name="20% - Accent5 114 2 2" xfId="9536"/>
    <cellStyle name="20% - Accent5 114 2 2 2" xfId="18551"/>
    <cellStyle name="20% - Accent5 114 2 3" xfId="14044"/>
    <cellStyle name="20% - Accent5 114 3" xfId="7215"/>
    <cellStyle name="20% - Accent5 114 3 2" xfId="16230"/>
    <cellStyle name="20% - Accent5 114 4" xfId="11723"/>
    <cellStyle name="20% - Accent5 115" xfId="839"/>
    <cellStyle name="20% - Accent5 115 2" xfId="4793"/>
    <cellStyle name="20% - Accent5 115 2 2" xfId="9537"/>
    <cellStyle name="20% - Accent5 115 2 2 2" xfId="18552"/>
    <cellStyle name="20% - Accent5 115 2 3" xfId="14045"/>
    <cellStyle name="20% - Accent5 115 3" xfId="7216"/>
    <cellStyle name="20% - Accent5 115 3 2" xfId="16231"/>
    <cellStyle name="20% - Accent5 115 4" xfId="11724"/>
    <cellStyle name="20% - Accent5 116" xfId="840"/>
    <cellStyle name="20% - Accent5 116 2" xfId="4794"/>
    <cellStyle name="20% - Accent5 116 2 2" xfId="9538"/>
    <cellStyle name="20% - Accent5 116 2 2 2" xfId="18553"/>
    <cellStyle name="20% - Accent5 116 2 3" xfId="14046"/>
    <cellStyle name="20% - Accent5 116 3" xfId="7217"/>
    <cellStyle name="20% - Accent5 116 3 2" xfId="16232"/>
    <cellStyle name="20% - Accent5 116 4" xfId="11725"/>
    <cellStyle name="20% - Accent5 117" xfId="841"/>
    <cellStyle name="20% - Accent5 117 2" xfId="4795"/>
    <cellStyle name="20% - Accent5 117 2 2" xfId="9539"/>
    <cellStyle name="20% - Accent5 117 2 2 2" xfId="18554"/>
    <cellStyle name="20% - Accent5 117 2 3" xfId="14047"/>
    <cellStyle name="20% - Accent5 117 3" xfId="7218"/>
    <cellStyle name="20% - Accent5 117 3 2" xfId="16233"/>
    <cellStyle name="20% - Accent5 117 4" xfId="11726"/>
    <cellStyle name="20% - Accent5 118" xfId="842"/>
    <cellStyle name="20% - Accent5 118 2" xfId="4796"/>
    <cellStyle name="20% - Accent5 118 2 2" xfId="9540"/>
    <cellStyle name="20% - Accent5 118 2 2 2" xfId="18555"/>
    <cellStyle name="20% - Accent5 118 2 3" xfId="14048"/>
    <cellStyle name="20% - Accent5 118 3" xfId="7219"/>
    <cellStyle name="20% - Accent5 118 3 2" xfId="16234"/>
    <cellStyle name="20% - Accent5 118 4" xfId="11727"/>
    <cellStyle name="20% - Accent5 119" xfId="3112"/>
    <cellStyle name="20% - Accent5 119 2" xfId="4797"/>
    <cellStyle name="20% - Accent5 119 2 2" xfId="9541"/>
    <cellStyle name="20% - Accent5 119 2 2 2" xfId="18556"/>
    <cellStyle name="20% - Accent5 119 2 3" xfId="14049"/>
    <cellStyle name="20% - Accent5 119 3" xfId="8501"/>
    <cellStyle name="20% - Accent5 119 3 2" xfId="17516"/>
    <cellStyle name="20% - Accent5 119 4" xfId="13009"/>
    <cellStyle name="20% - Accent5 12" xfId="843"/>
    <cellStyle name="20% - Accent5 12 2" xfId="844"/>
    <cellStyle name="20% - Accent5 12 2 2" xfId="4798"/>
    <cellStyle name="20% - Accent5 12 2 2 2" xfId="9542"/>
    <cellStyle name="20% - Accent5 12 2 2 2 2" xfId="18557"/>
    <cellStyle name="20% - Accent5 12 2 2 3" xfId="14050"/>
    <cellStyle name="20% - Accent5 12 2 3" xfId="7221"/>
    <cellStyle name="20% - Accent5 12 2 3 2" xfId="16236"/>
    <cellStyle name="20% - Accent5 12 2 4" xfId="11729"/>
    <cellStyle name="20% - Accent5 12 3" xfId="4799"/>
    <cellStyle name="20% - Accent5 12 3 2" xfId="9543"/>
    <cellStyle name="20% - Accent5 12 3 2 2" xfId="18558"/>
    <cellStyle name="20% - Accent5 12 3 3" xfId="14051"/>
    <cellStyle name="20% - Accent5 12 4" xfId="7220"/>
    <cellStyle name="20% - Accent5 12 4 2" xfId="16235"/>
    <cellStyle name="20% - Accent5 12 5" xfId="11728"/>
    <cellStyle name="20% - Accent5 12_draft transactions report_052009_rvsd" xfId="845"/>
    <cellStyle name="20% - Accent5 120" xfId="3127"/>
    <cellStyle name="20% - Accent5 120 2" xfId="4800"/>
    <cellStyle name="20% - Accent5 120 2 2" xfId="9544"/>
    <cellStyle name="20% - Accent5 120 2 2 2" xfId="18559"/>
    <cellStyle name="20% - Accent5 120 2 3" xfId="14052"/>
    <cellStyle name="20% - Accent5 120 3" xfId="8516"/>
    <cellStyle name="20% - Accent5 120 3 2" xfId="17531"/>
    <cellStyle name="20% - Accent5 120 4" xfId="13024"/>
    <cellStyle name="20% - Accent5 121" xfId="3140"/>
    <cellStyle name="20% - Accent5 121 2" xfId="4801"/>
    <cellStyle name="20% - Accent5 121 2 2" xfId="9545"/>
    <cellStyle name="20% - Accent5 121 2 2 2" xfId="18560"/>
    <cellStyle name="20% - Accent5 121 2 3" xfId="14053"/>
    <cellStyle name="20% - Accent5 121 3" xfId="8529"/>
    <cellStyle name="20% - Accent5 121 3 2" xfId="17544"/>
    <cellStyle name="20% - Accent5 121 4" xfId="13037"/>
    <cellStyle name="20% - Accent5 122" xfId="3152"/>
    <cellStyle name="20% - Accent5 123" xfId="3194"/>
    <cellStyle name="20% - Accent5 124" xfId="3218"/>
    <cellStyle name="20% - Accent5 125" xfId="3260"/>
    <cellStyle name="20% - Accent5 126" xfId="3302"/>
    <cellStyle name="20% - Accent5 127" xfId="3361"/>
    <cellStyle name="20% - Accent5 127 2" xfId="4802"/>
    <cellStyle name="20% - Accent5 127 2 2" xfId="9546"/>
    <cellStyle name="20% - Accent5 127 2 2 2" xfId="18561"/>
    <cellStyle name="20% - Accent5 127 2 3" xfId="14054"/>
    <cellStyle name="20% - Accent5 127 3" xfId="8540"/>
    <cellStyle name="20% - Accent5 127 3 2" xfId="17555"/>
    <cellStyle name="20% - Accent5 127 4" xfId="13048"/>
    <cellStyle name="20% - Accent5 128" xfId="3376"/>
    <cellStyle name="20% - Accent5 128 2" xfId="4803"/>
    <cellStyle name="20% - Accent5 128 2 2" xfId="9547"/>
    <cellStyle name="20% - Accent5 128 2 2 2" xfId="18562"/>
    <cellStyle name="20% - Accent5 128 2 3" xfId="14055"/>
    <cellStyle name="20% - Accent5 128 3" xfId="8555"/>
    <cellStyle name="20% - Accent5 128 3 2" xfId="17570"/>
    <cellStyle name="20% - Accent5 128 4" xfId="13063"/>
    <cellStyle name="20% - Accent5 129" xfId="3389"/>
    <cellStyle name="20% - Accent5 129 2" xfId="4804"/>
    <cellStyle name="20% - Accent5 129 2 2" xfId="9548"/>
    <cellStyle name="20% - Accent5 129 2 2 2" xfId="18563"/>
    <cellStyle name="20% - Accent5 129 2 3" xfId="14056"/>
    <cellStyle name="20% - Accent5 129 3" xfId="8568"/>
    <cellStyle name="20% - Accent5 129 3 2" xfId="17583"/>
    <cellStyle name="20% - Accent5 129 4" xfId="13076"/>
    <cellStyle name="20% - Accent5 13" xfId="846"/>
    <cellStyle name="20% - Accent5 13 2" xfId="847"/>
    <cellStyle name="20% - Accent5 13 2 2" xfId="4805"/>
    <cellStyle name="20% - Accent5 13 2 2 2" xfId="9549"/>
    <cellStyle name="20% - Accent5 13 2 2 2 2" xfId="18564"/>
    <cellStyle name="20% - Accent5 13 2 2 3" xfId="14057"/>
    <cellStyle name="20% - Accent5 13 2 3" xfId="7223"/>
    <cellStyle name="20% - Accent5 13 2 3 2" xfId="16238"/>
    <cellStyle name="20% - Accent5 13 2 4" xfId="11731"/>
    <cellStyle name="20% - Accent5 13 3" xfId="4806"/>
    <cellStyle name="20% - Accent5 13 3 2" xfId="9550"/>
    <cellStyle name="20% - Accent5 13 3 2 2" xfId="18565"/>
    <cellStyle name="20% - Accent5 13 3 3" xfId="14058"/>
    <cellStyle name="20% - Accent5 13 4" xfId="7222"/>
    <cellStyle name="20% - Accent5 13 4 2" xfId="16237"/>
    <cellStyle name="20% - Accent5 13 5" xfId="11730"/>
    <cellStyle name="20% - Accent5 13_draft transactions report_052009_rvsd" xfId="848"/>
    <cellStyle name="20% - Accent5 130" xfId="3400"/>
    <cellStyle name="20% - Accent5 130 2" xfId="4807"/>
    <cellStyle name="20% - Accent5 130 2 2" xfId="9551"/>
    <cellStyle name="20% - Accent5 130 2 2 2" xfId="18566"/>
    <cellStyle name="20% - Accent5 130 2 3" xfId="14059"/>
    <cellStyle name="20% - Accent5 130 3" xfId="8579"/>
    <cellStyle name="20% - Accent5 130 3 2" xfId="17594"/>
    <cellStyle name="20% - Accent5 130 4" xfId="13087"/>
    <cellStyle name="20% - Accent5 131" xfId="3415"/>
    <cellStyle name="20% - Accent5 131 2" xfId="4808"/>
    <cellStyle name="20% - Accent5 131 2 2" xfId="9552"/>
    <cellStyle name="20% - Accent5 131 2 2 2" xfId="18567"/>
    <cellStyle name="20% - Accent5 131 2 3" xfId="14060"/>
    <cellStyle name="20% - Accent5 131 3" xfId="8594"/>
    <cellStyle name="20% - Accent5 131 3 2" xfId="17609"/>
    <cellStyle name="20% - Accent5 131 4" xfId="13102"/>
    <cellStyle name="20% - Accent5 132" xfId="3428"/>
    <cellStyle name="20% - Accent5 132 2" xfId="4809"/>
    <cellStyle name="20% - Accent5 132 2 2" xfId="9553"/>
    <cellStyle name="20% - Accent5 132 2 2 2" xfId="18568"/>
    <cellStyle name="20% - Accent5 132 2 3" xfId="14061"/>
    <cellStyle name="20% - Accent5 132 3" xfId="8607"/>
    <cellStyle name="20% - Accent5 132 3 2" xfId="17622"/>
    <cellStyle name="20% - Accent5 132 4" xfId="13115"/>
    <cellStyle name="20% - Accent5 133" xfId="3441"/>
    <cellStyle name="20% - Accent5 133 2" xfId="4810"/>
    <cellStyle name="20% - Accent5 133 2 2" xfId="9554"/>
    <cellStyle name="20% - Accent5 133 2 2 2" xfId="18569"/>
    <cellStyle name="20% - Accent5 133 2 3" xfId="14062"/>
    <cellStyle name="20% - Accent5 133 3" xfId="8620"/>
    <cellStyle name="20% - Accent5 133 3 2" xfId="17635"/>
    <cellStyle name="20% - Accent5 133 4" xfId="13128"/>
    <cellStyle name="20% - Accent5 134" xfId="3454"/>
    <cellStyle name="20% - Accent5 134 2" xfId="4811"/>
    <cellStyle name="20% - Accent5 134 2 2" xfId="9555"/>
    <cellStyle name="20% - Accent5 134 2 2 2" xfId="18570"/>
    <cellStyle name="20% - Accent5 134 2 3" xfId="14063"/>
    <cellStyle name="20% - Accent5 134 3" xfId="8633"/>
    <cellStyle name="20% - Accent5 134 3 2" xfId="17648"/>
    <cellStyle name="20% - Accent5 134 4" xfId="13141"/>
    <cellStyle name="20% - Accent5 135" xfId="3466"/>
    <cellStyle name="20% - Accent5 136" xfId="3508"/>
    <cellStyle name="20% - Accent5 137" xfId="3532"/>
    <cellStyle name="20% - Accent5 138" xfId="3591"/>
    <cellStyle name="20% - Accent5 138 2" xfId="4812"/>
    <cellStyle name="20% - Accent5 138 2 2" xfId="9556"/>
    <cellStyle name="20% - Accent5 138 2 2 2" xfId="18571"/>
    <cellStyle name="20% - Accent5 138 2 3" xfId="14064"/>
    <cellStyle name="20% - Accent5 138 3" xfId="8644"/>
    <cellStyle name="20% - Accent5 138 3 2" xfId="17659"/>
    <cellStyle name="20% - Accent5 138 4" xfId="13152"/>
    <cellStyle name="20% - Accent5 139" xfId="3620"/>
    <cellStyle name="20% - Accent5 139 2" xfId="4813"/>
    <cellStyle name="20% - Accent5 139 2 2" xfId="9557"/>
    <cellStyle name="20% - Accent5 139 2 2 2" xfId="18572"/>
    <cellStyle name="20% - Accent5 139 2 3" xfId="14065"/>
    <cellStyle name="20% - Accent5 139 3" xfId="8659"/>
    <cellStyle name="20% - Accent5 139 3 2" xfId="17674"/>
    <cellStyle name="20% - Accent5 139 4" xfId="13167"/>
    <cellStyle name="20% - Accent5 14" xfId="849"/>
    <cellStyle name="20% - Accent5 14 2" xfId="850"/>
    <cellStyle name="20% - Accent5 14 2 2" xfId="4814"/>
    <cellStyle name="20% - Accent5 14 2 2 2" xfId="9558"/>
    <cellStyle name="20% - Accent5 14 2 2 2 2" xfId="18573"/>
    <cellStyle name="20% - Accent5 14 2 2 3" xfId="14066"/>
    <cellStyle name="20% - Accent5 14 2 3" xfId="7225"/>
    <cellStyle name="20% - Accent5 14 2 3 2" xfId="16240"/>
    <cellStyle name="20% - Accent5 14 2 4" xfId="11733"/>
    <cellStyle name="20% - Accent5 14 3" xfId="4815"/>
    <cellStyle name="20% - Accent5 14 3 2" xfId="9559"/>
    <cellStyle name="20% - Accent5 14 3 2 2" xfId="18574"/>
    <cellStyle name="20% - Accent5 14 3 3" xfId="14067"/>
    <cellStyle name="20% - Accent5 14 4" xfId="7224"/>
    <cellStyle name="20% - Accent5 14 4 2" xfId="16239"/>
    <cellStyle name="20% - Accent5 14 5" xfId="11732"/>
    <cellStyle name="20% - Accent5 14_draft transactions report_052009_rvsd" xfId="851"/>
    <cellStyle name="20% - Accent5 140" xfId="3633"/>
    <cellStyle name="20% - Accent5 140 2" xfId="4816"/>
    <cellStyle name="20% - Accent5 140 2 2" xfId="9560"/>
    <cellStyle name="20% - Accent5 140 2 2 2" xfId="18575"/>
    <cellStyle name="20% - Accent5 140 2 3" xfId="14068"/>
    <cellStyle name="20% - Accent5 140 3" xfId="8672"/>
    <cellStyle name="20% - Accent5 140 3 2" xfId="17687"/>
    <cellStyle name="20% - Accent5 140 4" xfId="13180"/>
    <cellStyle name="20% - Accent5 141" xfId="3646"/>
    <cellStyle name="20% - Accent5 141 2" xfId="4817"/>
    <cellStyle name="20% - Accent5 141 2 2" xfId="9561"/>
    <cellStyle name="20% - Accent5 141 2 2 2" xfId="18576"/>
    <cellStyle name="20% - Accent5 141 2 3" xfId="14069"/>
    <cellStyle name="20% - Accent5 141 3" xfId="8685"/>
    <cellStyle name="20% - Accent5 141 3 2" xfId="17700"/>
    <cellStyle name="20% - Accent5 141 4" xfId="13193"/>
    <cellStyle name="20% - Accent5 142" xfId="3659"/>
    <cellStyle name="20% - Accent5 142 2" xfId="4818"/>
    <cellStyle name="20% - Accent5 142 2 2" xfId="9562"/>
    <cellStyle name="20% - Accent5 142 2 2 2" xfId="18577"/>
    <cellStyle name="20% - Accent5 142 2 3" xfId="14070"/>
    <cellStyle name="20% - Accent5 142 3" xfId="8698"/>
    <cellStyle name="20% - Accent5 142 3 2" xfId="17713"/>
    <cellStyle name="20% - Accent5 142 4" xfId="13206"/>
    <cellStyle name="20% - Accent5 143" xfId="3672"/>
    <cellStyle name="20% - Accent5 143 2" xfId="4819"/>
    <cellStyle name="20% - Accent5 143 2 2" xfId="9563"/>
    <cellStyle name="20% - Accent5 143 2 2 2" xfId="18578"/>
    <cellStyle name="20% - Accent5 143 2 3" xfId="14071"/>
    <cellStyle name="20% - Accent5 143 3" xfId="8711"/>
    <cellStyle name="20% - Accent5 143 3 2" xfId="17726"/>
    <cellStyle name="20% - Accent5 143 4" xfId="13219"/>
    <cellStyle name="20% - Accent5 144" xfId="3685"/>
    <cellStyle name="20% - Accent5 144 2" xfId="4820"/>
    <cellStyle name="20% - Accent5 144 2 2" xfId="9564"/>
    <cellStyle name="20% - Accent5 144 2 2 2" xfId="18579"/>
    <cellStyle name="20% - Accent5 144 2 3" xfId="14072"/>
    <cellStyle name="20% - Accent5 144 3" xfId="8724"/>
    <cellStyle name="20% - Accent5 144 3 2" xfId="17739"/>
    <cellStyle name="20% - Accent5 144 4" xfId="13232"/>
    <cellStyle name="20% - Accent5 145" xfId="3698"/>
    <cellStyle name="20% - Accent5 145 2" xfId="4821"/>
    <cellStyle name="20% - Accent5 145 2 2" xfId="9565"/>
    <cellStyle name="20% - Accent5 145 2 2 2" xfId="18580"/>
    <cellStyle name="20% - Accent5 145 2 3" xfId="14073"/>
    <cellStyle name="20% - Accent5 145 3" xfId="8737"/>
    <cellStyle name="20% - Accent5 145 3 2" xfId="17752"/>
    <cellStyle name="20% - Accent5 145 4" xfId="13245"/>
    <cellStyle name="20% - Accent5 146" xfId="3712"/>
    <cellStyle name="20% - Accent5 146 2" xfId="4822"/>
    <cellStyle name="20% - Accent5 146 2 2" xfId="9566"/>
    <cellStyle name="20% - Accent5 146 2 2 2" xfId="18581"/>
    <cellStyle name="20% - Accent5 146 2 3" xfId="14074"/>
    <cellStyle name="20% - Accent5 146 3" xfId="8750"/>
    <cellStyle name="20% - Accent5 146 3 2" xfId="17765"/>
    <cellStyle name="20% - Accent5 146 4" xfId="13258"/>
    <cellStyle name="20% - Accent5 147" xfId="3607"/>
    <cellStyle name="20% - Accent5 148" xfId="3751"/>
    <cellStyle name="20% - Accent5 149" xfId="3775"/>
    <cellStyle name="20% - Accent5 15" xfId="852"/>
    <cellStyle name="20% - Accent5 15 2" xfId="853"/>
    <cellStyle name="20% - Accent5 15 2 2" xfId="4823"/>
    <cellStyle name="20% - Accent5 15 2 2 2" xfId="9567"/>
    <cellStyle name="20% - Accent5 15 2 2 2 2" xfId="18582"/>
    <cellStyle name="20% - Accent5 15 2 2 3" xfId="14075"/>
    <cellStyle name="20% - Accent5 15 2 3" xfId="7227"/>
    <cellStyle name="20% - Accent5 15 2 3 2" xfId="16242"/>
    <cellStyle name="20% - Accent5 15 2 4" xfId="11735"/>
    <cellStyle name="20% - Accent5 15 3" xfId="4824"/>
    <cellStyle name="20% - Accent5 15 3 2" xfId="9568"/>
    <cellStyle name="20% - Accent5 15 3 2 2" xfId="18583"/>
    <cellStyle name="20% - Accent5 15 3 3" xfId="14076"/>
    <cellStyle name="20% - Accent5 15 4" xfId="7226"/>
    <cellStyle name="20% - Accent5 15 4 2" xfId="16241"/>
    <cellStyle name="20% - Accent5 15 5" xfId="11734"/>
    <cellStyle name="20% - Accent5 15_draft transactions report_052009_rvsd" xfId="854"/>
    <cellStyle name="20% - Accent5 150" xfId="3834"/>
    <cellStyle name="20% - Accent5 151" xfId="3876"/>
    <cellStyle name="20% - Accent5 152" xfId="3989"/>
    <cellStyle name="20% - Accent5 153" xfId="4825"/>
    <cellStyle name="20% - Accent5 153 2" xfId="9569"/>
    <cellStyle name="20% - Accent5 153 2 2" xfId="18584"/>
    <cellStyle name="20% - Accent5 153 3" xfId="14077"/>
    <cellStyle name="20% - Accent5 154" xfId="7206"/>
    <cellStyle name="20% - Accent5 154 2" xfId="16221"/>
    <cellStyle name="20% - Accent5 155" xfId="11714"/>
    <cellStyle name="20% - Accent5 16" xfId="855"/>
    <cellStyle name="20% - Accent5 16 2" xfId="856"/>
    <cellStyle name="20% - Accent5 16 2 2" xfId="4826"/>
    <cellStyle name="20% - Accent5 16 2 2 2" xfId="9570"/>
    <cellStyle name="20% - Accent5 16 2 2 2 2" xfId="18585"/>
    <cellStyle name="20% - Accent5 16 2 2 3" xfId="14078"/>
    <cellStyle name="20% - Accent5 16 2 3" xfId="7229"/>
    <cellStyle name="20% - Accent5 16 2 3 2" xfId="16244"/>
    <cellStyle name="20% - Accent5 16 2 4" xfId="11737"/>
    <cellStyle name="20% - Accent5 16 3" xfId="4827"/>
    <cellStyle name="20% - Accent5 16 3 2" xfId="9571"/>
    <cellStyle name="20% - Accent5 16 3 2 2" xfId="18586"/>
    <cellStyle name="20% - Accent5 16 3 3" xfId="14079"/>
    <cellStyle name="20% - Accent5 16 4" xfId="7228"/>
    <cellStyle name="20% - Accent5 16 4 2" xfId="16243"/>
    <cellStyle name="20% - Accent5 16 5" xfId="11736"/>
    <cellStyle name="20% - Accent5 16_draft transactions report_052009_rvsd" xfId="857"/>
    <cellStyle name="20% - Accent5 17" xfId="858"/>
    <cellStyle name="20% - Accent5 17 2" xfId="859"/>
    <cellStyle name="20% - Accent5 17 2 2" xfId="4828"/>
    <cellStyle name="20% - Accent5 17 2 2 2" xfId="9572"/>
    <cellStyle name="20% - Accent5 17 2 2 2 2" xfId="18587"/>
    <cellStyle name="20% - Accent5 17 2 2 3" xfId="14080"/>
    <cellStyle name="20% - Accent5 17 2 3" xfId="7231"/>
    <cellStyle name="20% - Accent5 17 2 3 2" xfId="16246"/>
    <cellStyle name="20% - Accent5 17 2 4" xfId="11739"/>
    <cellStyle name="20% - Accent5 17 3" xfId="4829"/>
    <cellStyle name="20% - Accent5 17 3 2" xfId="9573"/>
    <cellStyle name="20% - Accent5 17 3 2 2" xfId="18588"/>
    <cellStyle name="20% - Accent5 17 3 3" xfId="14081"/>
    <cellStyle name="20% - Accent5 17 4" xfId="7230"/>
    <cellStyle name="20% - Accent5 17 4 2" xfId="16245"/>
    <cellStyle name="20% - Accent5 17 5" xfId="11738"/>
    <cellStyle name="20% - Accent5 17_draft transactions report_052009_rvsd" xfId="860"/>
    <cellStyle name="20% - Accent5 18" xfId="861"/>
    <cellStyle name="20% - Accent5 18 2" xfId="862"/>
    <cellStyle name="20% - Accent5 18 2 2" xfId="4830"/>
    <cellStyle name="20% - Accent5 18 2 2 2" xfId="9574"/>
    <cellStyle name="20% - Accent5 18 2 2 2 2" xfId="18589"/>
    <cellStyle name="20% - Accent5 18 2 2 3" xfId="14082"/>
    <cellStyle name="20% - Accent5 18 2 3" xfId="7233"/>
    <cellStyle name="20% - Accent5 18 2 3 2" xfId="16248"/>
    <cellStyle name="20% - Accent5 18 2 4" xfId="11741"/>
    <cellStyle name="20% - Accent5 18 3" xfId="4831"/>
    <cellStyle name="20% - Accent5 18 3 2" xfId="9575"/>
    <cellStyle name="20% - Accent5 18 3 2 2" xfId="18590"/>
    <cellStyle name="20% - Accent5 18 3 3" xfId="14083"/>
    <cellStyle name="20% - Accent5 18 4" xfId="7232"/>
    <cellStyle name="20% - Accent5 18 4 2" xfId="16247"/>
    <cellStyle name="20% - Accent5 18 5" xfId="11740"/>
    <cellStyle name="20% - Accent5 18_draft transactions report_052009_rvsd" xfId="863"/>
    <cellStyle name="20% - Accent5 19" xfId="864"/>
    <cellStyle name="20% - Accent5 19 2" xfId="865"/>
    <cellStyle name="20% - Accent5 19 2 2" xfId="4832"/>
    <cellStyle name="20% - Accent5 19 2 2 2" xfId="9576"/>
    <cellStyle name="20% - Accent5 19 2 2 2 2" xfId="18591"/>
    <cellStyle name="20% - Accent5 19 2 2 3" xfId="14084"/>
    <cellStyle name="20% - Accent5 19 2 3" xfId="7235"/>
    <cellStyle name="20% - Accent5 19 2 3 2" xfId="16250"/>
    <cellStyle name="20% - Accent5 19 2 4" xfId="11743"/>
    <cellStyle name="20% - Accent5 19 3" xfId="4833"/>
    <cellStyle name="20% - Accent5 19 3 2" xfId="9577"/>
    <cellStyle name="20% - Accent5 19 3 2 2" xfId="18592"/>
    <cellStyle name="20% - Accent5 19 3 3" xfId="14085"/>
    <cellStyle name="20% - Accent5 19 4" xfId="7234"/>
    <cellStyle name="20% - Accent5 19 4 2" xfId="16249"/>
    <cellStyle name="20% - Accent5 19 5" xfId="11742"/>
    <cellStyle name="20% - Accent5 19_draft transactions report_052009_rvsd" xfId="866"/>
    <cellStyle name="20% - Accent5 2" xfId="867"/>
    <cellStyle name="20% - Accent5 2 2" xfId="868"/>
    <cellStyle name="20% - Accent5 2 2 2" xfId="869"/>
    <cellStyle name="20% - Accent5 2 2 2 2" xfId="4834"/>
    <cellStyle name="20% - Accent5 2 2 2 2 2" xfId="9578"/>
    <cellStyle name="20% - Accent5 2 2 2 2 2 2" xfId="18593"/>
    <cellStyle name="20% - Accent5 2 2 2 2 3" xfId="14086"/>
    <cellStyle name="20% - Accent5 2 2 2 3" xfId="7238"/>
    <cellStyle name="20% - Accent5 2 2 2 3 2" xfId="16253"/>
    <cellStyle name="20% - Accent5 2 2 2 4" xfId="11746"/>
    <cellStyle name="20% - Accent5 2 2 3" xfId="4835"/>
    <cellStyle name="20% - Accent5 2 2 3 2" xfId="9579"/>
    <cellStyle name="20% - Accent5 2 2 3 2 2" xfId="18594"/>
    <cellStyle name="20% - Accent5 2 2 3 3" xfId="14087"/>
    <cellStyle name="20% - Accent5 2 2 4" xfId="7237"/>
    <cellStyle name="20% - Accent5 2 2 4 2" xfId="16252"/>
    <cellStyle name="20% - Accent5 2 2 5" xfId="11745"/>
    <cellStyle name="20% - Accent5 2 2_draft transactions report_052009_rvsd" xfId="870"/>
    <cellStyle name="20% - Accent5 2 3" xfId="871"/>
    <cellStyle name="20% - Accent5 2 3 2" xfId="4836"/>
    <cellStyle name="20% - Accent5 2 3 2 2" xfId="9580"/>
    <cellStyle name="20% - Accent5 2 3 2 2 2" xfId="18595"/>
    <cellStyle name="20% - Accent5 2 3 2 3" xfId="14088"/>
    <cellStyle name="20% - Accent5 2 3 3" xfId="7239"/>
    <cellStyle name="20% - Accent5 2 3 3 2" xfId="16254"/>
    <cellStyle name="20% - Accent5 2 3 4" xfId="11747"/>
    <cellStyle name="20% - Accent5 2 4" xfId="4837"/>
    <cellStyle name="20% - Accent5 2 4 2" xfId="9581"/>
    <cellStyle name="20% - Accent5 2 4 2 2" xfId="18596"/>
    <cellStyle name="20% - Accent5 2 4 3" xfId="14089"/>
    <cellStyle name="20% - Accent5 2 5" xfId="7236"/>
    <cellStyle name="20% - Accent5 2 5 2" xfId="16251"/>
    <cellStyle name="20% - Accent5 2 6" xfId="11744"/>
    <cellStyle name="20% - Accent5 2_draft transactions report_052009_rvsd" xfId="872"/>
    <cellStyle name="20% - Accent5 20" xfId="873"/>
    <cellStyle name="20% - Accent5 20 2" xfId="874"/>
    <cellStyle name="20% - Accent5 20 2 2" xfId="4838"/>
    <cellStyle name="20% - Accent5 20 2 2 2" xfId="9582"/>
    <cellStyle name="20% - Accent5 20 2 2 2 2" xfId="18597"/>
    <cellStyle name="20% - Accent5 20 2 2 3" xfId="14090"/>
    <cellStyle name="20% - Accent5 20 2 3" xfId="7241"/>
    <cellStyle name="20% - Accent5 20 2 3 2" xfId="16256"/>
    <cellStyle name="20% - Accent5 20 2 4" xfId="11749"/>
    <cellStyle name="20% - Accent5 20 3" xfId="4839"/>
    <cellStyle name="20% - Accent5 20 3 2" xfId="9583"/>
    <cellStyle name="20% - Accent5 20 3 2 2" xfId="18598"/>
    <cellStyle name="20% - Accent5 20 3 3" xfId="14091"/>
    <cellStyle name="20% - Accent5 20 4" xfId="7240"/>
    <cellStyle name="20% - Accent5 20 4 2" xfId="16255"/>
    <cellStyle name="20% - Accent5 20 5" xfId="11748"/>
    <cellStyle name="20% - Accent5 20_draft transactions report_052009_rvsd" xfId="875"/>
    <cellStyle name="20% - Accent5 21" xfId="876"/>
    <cellStyle name="20% - Accent5 21 2" xfId="877"/>
    <cellStyle name="20% - Accent5 21 2 2" xfId="4840"/>
    <cellStyle name="20% - Accent5 21 2 2 2" xfId="9584"/>
    <cellStyle name="20% - Accent5 21 2 2 2 2" xfId="18599"/>
    <cellStyle name="20% - Accent5 21 2 2 3" xfId="14092"/>
    <cellStyle name="20% - Accent5 21 2 3" xfId="7243"/>
    <cellStyle name="20% - Accent5 21 2 3 2" xfId="16258"/>
    <cellStyle name="20% - Accent5 21 2 4" xfId="11751"/>
    <cellStyle name="20% - Accent5 21 3" xfId="4841"/>
    <cellStyle name="20% - Accent5 21 3 2" xfId="9585"/>
    <cellStyle name="20% - Accent5 21 3 2 2" xfId="18600"/>
    <cellStyle name="20% - Accent5 21 3 3" xfId="14093"/>
    <cellStyle name="20% - Accent5 21 4" xfId="7242"/>
    <cellStyle name="20% - Accent5 21 4 2" xfId="16257"/>
    <cellStyle name="20% - Accent5 21 5" xfId="11750"/>
    <cellStyle name="20% - Accent5 21_draft transactions report_052009_rvsd" xfId="878"/>
    <cellStyle name="20% - Accent5 22" xfId="879"/>
    <cellStyle name="20% - Accent5 22 2" xfId="880"/>
    <cellStyle name="20% - Accent5 22 2 2" xfId="4842"/>
    <cellStyle name="20% - Accent5 22 2 2 2" xfId="9586"/>
    <cellStyle name="20% - Accent5 22 2 2 2 2" xfId="18601"/>
    <cellStyle name="20% - Accent5 22 2 2 3" xfId="14094"/>
    <cellStyle name="20% - Accent5 22 2 3" xfId="7245"/>
    <cellStyle name="20% - Accent5 22 2 3 2" xfId="16260"/>
    <cellStyle name="20% - Accent5 22 2 4" xfId="11753"/>
    <cellStyle name="20% - Accent5 22 3" xfId="4843"/>
    <cellStyle name="20% - Accent5 22 3 2" xfId="9587"/>
    <cellStyle name="20% - Accent5 22 3 2 2" xfId="18602"/>
    <cellStyle name="20% - Accent5 22 3 3" xfId="14095"/>
    <cellStyle name="20% - Accent5 22 4" xfId="7244"/>
    <cellStyle name="20% - Accent5 22 4 2" xfId="16259"/>
    <cellStyle name="20% - Accent5 22 5" xfId="11752"/>
    <cellStyle name="20% - Accent5 22_draft transactions report_052009_rvsd" xfId="881"/>
    <cellStyle name="20% - Accent5 23" xfId="882"/>
    <cellStyle name="20% - Accent5 23 2" xfId="883"/>
    <cellStyle name="20% - Accent5 23 2 2" xfId="4844"/>
    <cellStyle name="20% - Accent5 23 2 2 2" xfId="9588"/>
    <cellStyle name="20% - Accent5 23 2 2 2 2" xfId="18603"/>
    <cellStyle name="20% - Accent5 23 2 2 3" xfId="14096"/>
    <cellStyle name="20% - Accent5 23 2 3" xfId="7247"/>
    <cellStyle name="20% - Accent5 23 2 3 2" xfId="16262"/>
    <cellStyle name="20% - Accent5 23 2 4" xfId="11755"/>
    <cellStyle name="20% - Accent5 23 3" xfId="4845"/>
    <cellStyle name="20% - Accent5 23 3 2" xfId="9589"/>
    <cellStyle name="20% - Accent5 23 3 2 2" xfId="18604"/>
    <cellStyle name="20% - Accent5 23 3 3" xfId="14097"/>
    <cellStyle name="20% - Accent5 23 4" xfId="7246"/>
    <cellStyle name="20% - Accent5 23 4 2" xfId="16261"/>
    <cellStyle name="20% - Accent5 23 5" xfId="11754"/>
    <cellStyle name="20% - Accent5 23_draft transactions report_052009_rvsd" xfId="884"/>
    <cellStyle name="20% - Accent5 24" xfId="885"/>
    <cellStyle name="20% - Accent5 24 2" xfId="886"/>
    <cellStyle name="20% - Accent5 24 2 2" xfId="4846"/>
    <cellStyle name="20% - Accent5 24 2 2 2" xfId="9590"/>
    <cellStyle name="20% - Accent5 24 2 2 2 2" xfId="18605"/>
    <cellStyle name="20% - Accent5 24 2 2 3" xfId="14098"/>
    <cellStyle name="20% - Accent5 24 2 3" xfId="7249"/>
    <cellStyle name="20% - Accent5 24 2 3 2" xfId="16264"/>
    <cellStyle name="20% - Accent5 24 2 4" xfId="11757"/>
    <cellStyle name="20% - Accent5 24 3" xfId="4847"/>
    <cellStyle name="20% - Accent5 24 3 2" xfId="9591"/>
    <cellStyle name="20% - Accent5 24 3 2 2" xfId="18606"/>
    <cellStyle name="20% - Accent5 24 3 3" xfId="14099"/>
    <cellStyle name="20% - Accent5 24 4" xfId="7248"/>
    <cellStyle name="20% - Accent5 24 4 2" xfId="16263"/>
    <cellStyle name="20% - Accent5 24 5" xfId="11756"/>
    <cellStyle name="20% - Accent5 24_draft transactions report_052009_rvsd" xfId="887"/>
    <cellStyle name="20% - Accent5 25" xfId="888"/>
    <cellStyle name="20% - Accent5 25 2" xfId="889"/>
    <cellStyle name="20% - Accent5 25 2 2" xfId="4848"/>
    <cellStyle name="20% - Accent5 25 2 2 2" xfId="9592"/>
    <cellStyle name="20% - Accent5 25 2 2 2 2" xfId="18607"/>
    <cellStyle name="20% - Accent5 25 2 2 3" xfId="14100"/>
    <cellStyle name="20% - Accent5 25 2 3" xfId="7251"/>
    <cellStyle name="20% - Accent5 25 2 3 2" xfId="16266"/>
    <cellStyle name="20% - Accent5 25 2 4" xfId="11759"/>
    <cellStyle name="20% - Accent5 25 3" xfId="4849"/>
    <cellStyle name="20% - Accent5 25 3 2" xfId="9593"/>
    <cellStyle name="20% - Accent5 25 3 2 2" xfId="18608"/>
    <cellStyle name="20% - Accent5 25 3 3" xfId="14101"/>
    <cellStyle name="20% - Accent5 25 4" xfId="7250"/>
    <cellStyle name="20% - Accent5 25 4 2" xfId="16265"/>
    <cellStyle name="20% - Accent5 25 5" xfId="11758"/>
    <cellStyle name="20% - Accent5 25_draft transactions report_052009_rvsd" xfId="890"/>
    <cellStyle name="20% - Accent5 26" xfId="891"/>
    <cellStyle name="20% - Accent5 26 2" xfId="892"/>
    <cellStyle name="20% - Accent5 26 2 2" xfId="4850"/>
    <cellStyle name="20% - Accent5 26 2 2 2" xfId="9594"/>
    <cellStyle name="20% - Accent5 26 2 2 2 2" xfId="18609"/>
    <cellStyle name="20% - Accent5 26 2 2 3" xfId="14102"/>
    <cellStyle name="20% - Accent5 26 2 3" xfId="7253"/>
    <cellStyle name="20% - Accent5 26 2 3 2" xfId="16268"/>
    <cellStyle name="20% - Accent5 26 2 4" xfId="11761"/>
    <cellStyle name="20% - Accent5 26 3" xfId="4851"/>
    <cellStyle name="20% - Accent5 26 3 2" xfId="9595"/>
    <cellStyle name="20% - Accent5 26 3 2 2" xfId="18610"/>
    <cellStyle name="20% - Accent5 26 3 3" xfId="14103"/>
    <cellStyle name="20% - Accent5 26 4" xfId="7252"/>
    <cellStyle name="20% - Accent5 26 4 2" xfId="16267"/>
    <cellStyle name="20% - Accent5 26 5" xfId="11760"/>
    <cellStyle name="20% - Accent5 26_draft transactions report_052009_rvsd" xfId="893"/>
    <cellStyle name="20% - Accent5 27" xfId="894"/>
    <cellStyle name="20% - Accent5 27 2" xfId="895"/>
    <cellStyle name="20% - Accent5 27 2 2" xfId="4852"/>
    <cellStyle name="20% - Accent5 27 2 2 2" xfId="9596"/>
    <cellStyle name="20% - Accent5 27 2 2 2 2" xfId="18611"/>
    <cellStyle name="20% - Accent5 27 2 2 3" xfId="14104"/>
    <cellStyle name="20% - Accent5 27 2 3" xfId="7255"/>
    <cellStyle name="20% - Accent5 27 2 3 2" xfId="16270"/>
    <cellStyle name="20% - Accent5 27 2 4" xfId="11763"/>
    <cellStyle name="20% - Accent5 27 3" xfId="4853"/>
    <cellStyle name="20% - Accent5 27 3 2" xfId="9597"/>
    <cellStyle name="20% - Accent5 27 3 2 2" xfId="18612"/>
    <cellStyle name="20% - Accent5 27 3 3" xfId="14105"/>
    <cellStyle name="20% - Accent5 27 4" xfId="7254"/>
    <cellStyle name="20% - Accent5 27 4 2" xfId="16269"/>
    <cellStyle name="20% - Accent5 27 5" xfId="11762"/>
    <cellStyle name="20% - Accent5 27_draft transactions report_052009_rvsd" xfId="896"/>
    <cellStyle name="20% - Accent5 28" xfId="897"/>
    <cellStyle name="20% - Accent5 28 2" xfId="898"/>
    <cellStyle name="20% - Accent5 28 2 2" xfId="4854"/>
    <cellStyle name="20% - Accent5 28 2 2 2" xfId="9598"/>
    <cellStyle name="20% - Accent5 28 2 2 2 2" xfId="18613"/>
    <cellStyle name="20% - Accent5 28 2 2 3" xfId="14106"/>
    <cellStyle name="20% - Accent5 28 2 3" xfId="7257"/>
    <cellStyle name="20% - Accent5 28 2 3 2" xfId="16272"/>
    <cellStyle name="20% - Accent5 28 2 4" xfId="11765"/>
    <cellStyle name="20% - Accent5 28 3" xfId="4855"/>
    <cellStyle name="20% - Accent5 28 3 2" xfId="9599"/>
    <cellStyle name="20% - Accent5 28 3 2 2" xfId="18614"/>
    <cellStyle name="20% - Accent5 28 3 3" xfId="14107"/>
    <cellStyle name="20% - Accent5 28 4" xfId="7256"/>
    <cellStyle name="20% - Accent5 28 4 2" xfId="16271"/>
    <cellStyle name="20% - Accent5 28 5" xfId="11764"/>
    <cellStyle name="20% - Accent5 28_draft transactions report_052009_rvsd" xfId="899"/>
    <cellStyle name="20% - Accent5 29" xfId="900"/>
    <cellStyle name="20% - Accent5 29 2" xfId="901"/>
    <cellStyle name="20% - Accent5 29 2 2" xfId="4856"/>
    <cellStyle name="20% - Accent5 29 2 2 2" xfId="9600"/>
    <cellStyle name="20% - Accent5 29 2 2 2 2" xfId="18615"/>
    <cellStyle name="20% - Accent5 29 2 2 3" xfId="14108"/>
    <cellStyle name="20% - Accent5 29 2 3" xfId="7259"/>
    <cellStyle name="20% - Accent5 29 2 3 2" xfId="16274"/>
    <cellStyle name="20% - Accent5 29 2 4" xfId="11767"/>
    <cellStyle name="20% - Accent5 29 3" xfId="4857"/>
    <cellStyle name="20% - Accent5 29 3 2" xfId="9601"/>
    <cellStyle name="20% - Accent5 29 3 2 2" xfId="18616"/>
    <cellStyle name="20% - Accent5 29 3 3" xfId="14109"/>
    <cellStyle name="20% - Accent5 29 4" xfId="7258"/>
    <cellStyle name="20% - Accent5 29 4 2" xfId="16273"/>
    <cellStyle name="20% - Accent5 29 5" xfId="11766"/>
    <cellStyle name="20% - Accent5 29_draft transactions report_052009_rvsd" xfId="902"/>
    <cellStyle name="20% - Accent5 3" xfId="903"/>
    <cellStyle name="20% - Accent5 3 2" xfId="904"/>
    <cellStyle name="20% - Accent5 3 2 2" xfId="905"/>
    <cellStyle name="20% - Accent5 3 2 2 2" xfId="4858"/>
    <cellStyle name="20% - Accent5 3 2 2 2 2" xfId="9602"/>
    <cellStyle name="20% - Accent5 3 2 2 2 2 2" xfId="18617"/>
    <cellStyle name="20% - Accent5 3 2 2 2 3" xfId="14110"/>
    <cellStyle name="20% - Accent5 3 2 2 3" xfId="7262"/>
    <cellStyle name="20% - Accent5 3 2 2 3 2" xfId="16277"/>
    <cellStyle name="20% - Accent5 3 2 2 4" xfId="11770"/>
    <cellStyle name="20% - Accent5 3 2 3" xfId="4859"/>
    <cellStyle name="20% - Accent5 3 2 3 2" xfId="9603"/>
    <cellStyle name="20% - Accent5 3 2 3 2 2" xfId="18618"/>
    <cellStyle name="20% - Accent5 3 2 3 3" xfId="14111"/>
    <cellStyle name="20% - Accent5 3 2 4" xfId="7261"/>
    <cellStyle name="20% - Accent5 3 2 4 2" xfId="16276"/>
    <cellStyle name="20% - Accent5 3 2 5" xfId="11769"/>
    <cellStyle name="20% - Accent5 3 2_draft transactions report_052009_rvsd" xfId="906"/>
    <cellStyle name="20% - Accent5 3 3" xfId="907"/>
    <cellStyle name="20% - Accent5 3 3 2" xfId="4860"/>
    <cellStyle name="20% - Accent5 3 3 2 2" xfId="9604"/>
    <cellStyle name="20% - Accent5 3 3 2 2 2" xfId="18619"/>
    <cellStyle name="20% - Accent5 3 3 2 3" xfId="14112"/>
    <cellStyle name="20% - Accent5 3 3 3" xfId="7263"/>
    <cellStyle name="20% - Accent5 3 3 3 2" xfId="16278"/>
    <cellStyle name="20% - Accent5 3 3 4" xfId="11771"/>
    <cellStyle name="20% - Accent5 3 4" xfId="4861"/>
    <cellStyle name="20% - Accent5 3 4 2" xfId="9605"/>
    <cellStyle name="20% - Accent5 3 4 2 2" xfId="18620"/>
    <cellStyle name="20% - Accent5 3 4 3" xfId="14113"/>
    <cellStyle name="20% - Accent5 3 5" xfId="7260"/>
    <cellStyle name="20% - Accent5 3 5 2" xfId="16275"/>
    <cellStyle name="20% - Accent5 3 6" xfId="11768"/>
    <cellStyle name="20% - Accent5 3_draft transactions report_052009_rvsd" xfId="908"/>
    <cellStyle name="20% - Accent5 30" xfId="909"/>
    <cellStyle name="20% - Accent5 30 2" xfId="910"/>
    <cellStyle name="20% - Accent5 30 2 2" xfId="4862"/>
    <cellStyle name="20% - Accent5 30 2 2 2" xfId="9606"/>
    <cellStyle name="20% - Accent5 30 2 2 2 2" xfId="18621"/>
    <cellStyle name="20% - Accent5 30 2 2 3" xfId="14114"/>
    <cellStyle name="20% - Accent5 30 2 3" xfId="7265"/>
    <cellStyle name="20% - Accent5 30 2 3 2" xfId="16280"/>
    <cellStyle name="20% - Accent5 30 2 4" xfId="11773"/>
    <cellStyle name="20% - Accent5 30 3" xfId="4863"/>
    <cellStyle name="20% - Accent5 30 3 2" xfId="9607"/>
    <cellStyle name="20% - Accent5 30 3 2 2" xfId="18622"/>
    <cellStyle name="20% - Accent5 30 3 3" xfId="14115"/>
    <cellStyle name="20% - Accent5 30 4" xfId="7264"/>
    <cellStyle name="20% - Accent5 30 4 2" xfId="16279"/>
    <cellStyle name="20% - Accent5 30 5" xfId="11772"/>
    <cellStyle name="20% - Accent5 30_draft transactions report_052009_rvsd" xfId="911"/>
    <cellStyle name="20% - Accent5 31" xfId="912"/>
    <cellStyle name="20% - Accent5 31 2" xfId="913"/>
    <cellStyle name="20% - Accent5 31 2 2" xfId="4864"/>
    <cellStyle name="20% - Accent5 31 2 2 2" xfId="9608"/>
    <cellStyle name="20% - Accent5 31 2 2 2 2" xfId="18623"/>
    <cellStyle name="20% - Accent5 31 2 2 3" xfId="14116"/>
    <cellStyle name="20% - Accent5 31 2 3" xfId="7267"/>
    <cellStyle name="20% - Accent5 31 2 3 2" xfId="16282"/>
    <cellStyle name="20% - Accent5 31 2 4" xfId="11775"/>
    <cellStyle name="20% - Accent5 31 3" xfId="4865"/>
    <cellStyle name="20% - Accent5 31 3 2" xfId="9609"/>
    <cellStyle name="20% - Accent5 31 3 2 2" xfId="18624"/>
    <cellStyle name="20% - Accent5 31 3 3" xfId="14117"/>
    <cellStyle name="20% - Accent5 31 4" xfId="7266"/>
    <cellStyle name="20% - Accent5 31 4 2" xfId="16281"/>
    <cellStyle name="20% - Accent5 31 5" xfId="11774"/>
    <cellStyle name="20% - Accent5 31_draft transactions report_052009_rvsd" xfId="914"/>
    <cellStyle name="20% - Accent5 32" xfId="915"/>
    <cellStyle name="20% - Accent5 32 2" xfId="916"/>
    <cellStyle name="20% - Accent5 32 2 2" xfId="4866"/>
    <cellStyle name="20% - Accent5 32 2 2 2" xfId="9610"/>
    <cellStyle name="20% - Accent5 32 2 2 2 2" xfId="18625"/>
    <cellStyle name="20% - Accent5 32 2 2 3" xfId="14118"/>
    <cellStyle name="20% - Accent5 32 2 3" xfId="7269"/>
    <cellStyle name="20% - Accent5 32 2 3 2" xfId="16284"/>
    <cellStyle name="20% - Accent5 32 2 4" xfId="11777"/>
    <cellStyle name="20% - Accent5 32 3" xfId="4867"/>
    <cellStyle name="20% - Accent5 32 3 2" xfId="9611"/>
    <cellStyle name="20% - Accent5 32 3 2 2" xfId="18626"/>
    <cellStyle name="20% - Accent5 32 3 3" xfId="14119"/>
    <cellStyle name="20% - Accent5 32 4" xfId="7268"/>
    <cellStyle name="20% - Accent5 32 4 2" xfId="16283"/>
    <cellStyle name="20% - Accent5 32 5" xfId="11776"/>
    <cellStyle name="20% - Accent5 32_draft transactions report_052009_rvsd" xfId="917"/>
    <cellStyle name="20% - Accent5 33" xfId="918"/>
    <cellStyle name="20% - Accent5 33 2" xfId="4868"/>
    <cellStyle name="20% - Accent5 33 2 2" xfId="9612"/>
    <cellStyle name="20% - Accent5 33 2 2 2" xfId="18627"/>
    <cellStyle name="20% - Accent5 33 2 3" xfId="14120"/>
    <cellStyle name="20% - Accent5 33 3" xfId="7270"/>
    <cellStyle name="20% - Accent5 33 3 2" xfId="16285"/>
    <cellStyle name="20% - Accent5 33 4" xfId="11778"/>
    <cellStyle name="20% - Accent5 34" xfId="919"/>
    <cellStyle name="20% - Accent5 34 2" xfId="4869"/>
    <cellStyle name="20% - Accent5 34 2 2" xfId="9613"/>
    <cellStyle name="20% - Accent5 34 2 2 2" xfId="18628"/>
    <cellStyle name="20% - Accent5 34 2 3" xfId="14121"/>
    <cellStyle name="20% - Accent5 34 3" xfId="7271"/>
    <cellStyle name="20% - Accent5 34 3 2" xfId="16286"/>
    <cellStyle name="20% - Accent5 34 4" xfId="11779"/>
    <cellStyle name="20% - Accent5 35" xfId="920"/>
    <cellStyle name="20% - Accent5 35 2" xfId="4870"/>
    <cellStyle name="20% - Accent5 35 2 2" xfId="9614"/>
    <cellStyle name="20% - Accent5 35 2 2 2" xfId="18629"/>
    <cellStyle name="20% - Accent5 35 2 3" xfId="14122"/>
    <cellStyle name="20% - Accent5 35 3" xfId="7272"/>
    <cellStyle name="20% - Accent5 35 3 2" xfId="16287"/>
    <cellStyle name="20% - Accent5 35 4" xfId="11780"/>
    <cellStyle name="20% - Accent5 36" xfId="921"/>
    <cellStyle name="20% - Accent5 36 2" xfId="4871"/>
    <cellStyle name="20% - Accent5 36 2 2" xfId="9615"/>
    <cellStyle name="20% - Accent5 36 2 2 2" xfId="18630"/>
    <cellStyle name="20% - Accent5 36 2 3" xfId="14123"/>
    <cellStyle name="20% - Accent5 36 3" xfId="7273"/>
    <cellStyle name="20% - Accent5 36 3 2" xfId="16288"/>
    <cellStyle name="20% - Accent5 36 4" xfId="11781"/>
    <cellStyle name="20% - Accent5 37" xfId="922"/>
    <cellStyle name="20% - Accent5 37 2" xfId="4872"/>
    <cellStyle name="20% - Accent5 37 2 2" xfId="9616"/>
    <cellStyle name="20% - Accent5 37 2 2 2" xfId="18631"/>
    <cellStyle name="20% - Accent5 37 2 3" xfId="14124"/>
    <cellStyle name="20% - Accent5 37 3" xfId="7274"/>
    <cellStyle name="20% - Accent5 37 3 2" xfId="16289"/>
    <cellStyle name="20% - Accent5 37 4" xfId="11782"/>
    <cellStyle name="20% - Accent5 38" xfId="923"/>
    <cellStyle name="20% - Accent5 38 2" xfId="4873"/>
    <cellStyle name="20% - Accent5 38 2 2" xfId="9617"/>
    <cellStyle name="20% - Accent5 38 2 2 2" xfId="18632"/>
    <cellStyle name="20% - Accent5 38 2 3" xfId="14125"/>
    <cellStyle name="20% - Accent5 38 3" xfId="7275"/>
    <cellStyle name="20% - Accent5 38 3 2" xfId="16290"/>
    <cellStyle name="20% - Accent5 38 4" xfId="11783"/>
    <cellStyle name="20% - Accent5 39" xfId="924"/>
    <cellStyle name="20% - Accent5 39 2" xfId="4874"/>
    <cellStyle name="20% - Accent5 39 2 2" xfId="9618"/>
    <cellStyle name="20% - Accent5 39 2 2 2" xfId="18633"/>
    <cellStyle name="20% - Accent5 39 2 3" xfId="14126"/>
    <cellStyle name="20% - Accent5 39 3" xfId="7276"/>
    <cellStyle name="20% - Accent5 39 3 2" xfId="16291"/>
    <cellStyle name="20% - Accent5 39 4" xfId="11784"/>
    <cellStyle name="20% - Accent5 4" xfId="925"/>
    <cellStyle name="20% - Accent5 4 2" xfId="926"/>
    <cellStyle name="20% - Accent5 4 2 2" xfId="927"/>
    <cellStyle name="20% - Accent5 4 2 2 2" xfId="4875"/>
    <cellStyle name="20% - Accent5 4 2 2 2 2" xfId="9619"/>
    <cellStyle name="20% - Accent5 4 2 2 2 2 2" xfId="18634"/>
    <cellStyle name="20% - Accent5 4 2 2 2 3" xfId="14127"/>
    <cellStyle name="20% - Accent5 4 2 2 3" xfId="7279"/>
    <cellStyle name="20% - Accent5 4 2 2 3 2" xfId="16294"/>
    <cellStyle name="20% - Accent5 4 2 2 4" xfId="11787"/>
    <cellStyle name="20% - Accent5 4 2 3" xfId="4876"/>
    <cellStyle name="20% - Accent5 4 2 3 2" xfId="9620"/>
    <cellStyle name="20% - Accent5 4 2 3 2 2" xfId="18635"/>
    <cellStyle name="20% - Accent5 4 2 3 3" xfId="14128"/>
    <cellStyle name="20% - Accent5 4 2 4" xfId="7278"/>
    <cellStyle name="20% - Accent5 4 2 4 2" xfId="16293"/>
    <cellStyle name="20% - Accent5 4 2 5" xfId="11786"/>
    <cellStyle name="20% - Accent5 4 2_draft transactions report_052009_rvsd" xfId="928"/>
    <cellStyle name="20% - Accent5 4 3" xfId="929"/>
    <cellStyle name="20% - Accent5 4 3 2" xfId="4877"/>
    <cellStyle name="20% - Accent5 4 3 2 2" xfId="9621"/>
    <cellStyle name="20% - Accent5 4 3 2 2 2" xfId="18636"/>
    <cellStyle name="20% - Accent5 4 3 2 3" xfId="14129"/>
    <cellStyle name="20% - Accent5 4 3 3" xfId="7280"/>
    <cellStyle name="20% - Accent5 4 3 3 2" xfId="16295"/>
    <cellStyle name="20% - Accent5 4 3 4" xfId="11788"/>
    <cellStyle name="20% - Accent5 4 4" xfId="4878"/>
    <cellStyle name="20% - Accent5 4 4 2" xfId="9622"/>
    <cellStyle name="20% - Accent5 4 4 2 2" xfId="18637"/>
    <cellStyle name="20% - Accent5 4 4 3" xfId="14130"/>
    <cellStyle name="20% - Accent5 4 5" xfId="7277"/>
    <cellStyle name="20% - Accent5 4 5 2" xfId="16292"/>
    <cellStyle name="20% - Accent5 4 6" xfId="11785"/>
    <cellStyle name="20% - Accent5 4_draft transactions report_052009_rvsd" xfId="930"/>
    <cellStyle name="20% - Accent5 40" xfId="931"/>
    <cellStyle name="20% - Accent5 40 2" xfId="4879"/>
    <cellStyle name="20% - Accent5 40 2 2" xfId="9623"/>
    <cellStyle name="20% - Accent5 40 2 2 2" xfId="18638"/>
    <cellStyle name="20% - Accent5 40 2 3" xfId="14131"/>
    <cellStyle name="20% - Accent5 40 3" xfId="7281"/>
    <cellStyle name="20% - Accent5 40 3 2" xfId="16296"/>
    <cellStyle name="20% - Accent5 40 4" xfId="11789"/>
    <cellStyle name="20% - Accent5 41" xfId="932"/>
    <cellStyle name="20% - Accent5 41 2" xfId="4880"/>
    <cellStyle name="20% - Accent5 41 2 2" xfId="9624"/>
    <cellStyle name="20% - Accent5 41 2 2 2" xfId="18639"/>
    <cellStyle name="20% - Accent5 41 2 3" xfId="14132"/>
    <cellStyle name="20% - Accent5 41 3" xfId="7282"/>
    <cellStyle name="20% - Accent5 41 3 2" xfId="16297"/>
    <cellStyle name="20% - Accent5 41 4" xfId="11790"/>
    <cellStyle name="20% - Accent5 42" xfId="933"/>
    <cellStyle name="20% - Accent5 42 2" xfId="4881"/>
    <cellStyle name="20% - Accent5 42 2 2" xfId="9625"/>
    <cellStyle name="20% - Accent5 42 2 2 2" xfId="18640"/>
    <cellStyle name="20% - Accent5 42 2 3" xfId="14133"/>
    <cellStyle name="20% - Accent5 42 3" xfId="7283"/>
    <cellStyle name="20% - Accent5 42 3 2" xfId="16298"/>
    <cellStyle name="20% - Accent5 42 4" xfId="11791"/>
    <cellStyle name="20% - Accent5 43" xfId="934"/>
    <cellStyle name="20% - Accent5 43 2" xfId="4882"/>
    <cellStyle name="20% - Accent5 43 2 2" xfId="9626"/>
    <cellStyle name="20% - Accent5 43 2 2 2" xfId="18641"/>
    <cellStyle name="20% - Accent5 43 2 3" xfId="14134"/>
    <cellStyle name="20% - Accent5 43 3" xfId="7284"/>
    <cellStyle name="20% - Accent5 43 3 2" xfId="16299"/>
    <cellStyle name="20% - Accent5 43 4" xfId="11792"/>
    <cellStyle name="20% - Accent5 44" xfId="935"/>
    <cellStyle name="20% - Accent5 44 2" xfId="4883"/>
    <cellStyle name="20% - Accent5 44 2 2" xfId="9627"/>
    <cellStyle name="20% - Accent5 44 2 2 2" xfId="18642"/>
    <cellStyle name="20% - Accent5 44 2 3" xfId="14135"/>
    <cellStyle name="20% - Accent5 44 3" xfId="7285"/>
    <cellStyle name="20% - Accent5 44 3 2" xfId="16300"/>
    <cellStyle name="20% - Accent5 44 4" xfId="11793"/>
    <cellStyle name="20% - Accent5 45" xfId="936"/>
    <cellStyle name="20% - Accent5 45 2" xfId="4884"/>
    <cellStyle name="20% - Accent5 45 2 2" xfId="9628"/>
    <cellStyle name="20% - Accent5 45 2 2 2" xfId="18643"/>
    <cellStyle name="20% - Accent5 45 2 3" xfId="14136"/>
    <cellStyle name="20% - Accent5 45 3" xfId="7286"/>
    <cellStyle name="20% - Accent5 45 3 2" xfId="16301"/>
    <cellStyle name="20% - Accent5 45 4" xfId="11794"/>
    <cellStyle name="20% - Accent5 46" xfId="937"/>
    <cellStyle name="20% - Accent5 46 2" xfId="4885"/>
    <cellStyle name="20% - Accent5 46 2 2" xfId="9629"/>
    <cellStyle name="20% - Accent5 46 2 2 2" xfId="18644"/>
    <cellStyle name="20% - Accent5 46 2 3" xfId="14137"/>
    <cellStyle name="20% - Accent5 46 3" xfId="7287"/>
    <cellStyle name="20% - Accent5 46 3 2" xfId="16302"/>
    <cellStyle name="20% - Accent5 46 4" xfId="11795"/>
    <cellStyle name="20% - Accent5 47" xfId="938"/>
    <cellStyle name="20% - Accent5 47 2" xfId="4886"/>
    <cellStyle name="20% - Accent5 47 2 2" xfId="9630"/>
    <cellStyle name="20% - Accent5 47 2 2 2" xfId="18645"/>
    <cellStyle name="20% - Accent5 47 2 3" xfId="14138"/>
    <cellStyle name="20% - Accent5 47 3" xfId="7288"/>
    <cellStyle name="20% - Accent5 47 3 2" xfId="16303"/>
    <cellStyle name="20% - Accent5 47 4" xfId="11796"/>
    <cellStyle name="20% - Accent5 48" xfId="939"/>
    <cellStyle name="20% - Accent5 48 2" xfId="4887"/>
    <cellStyle name="20% - Accent5 48 2 2" xfId="9631"/>
    <cellStyle name="20% - Accent5 48 2 2 2" xfId="18646"/>
    <cellStyle name="20% - Accent5 48 2 3" xfId="14139"/>
    <cellStyle name="20% - Accent5 48 3" xfId="7289"/>
    <cellStyle name="20% - Accent5 48 3 2" xfId="16304"/>
    <cellStyle name="20% - Accent5 48 4" xfId="11797"/>
    <cellStyle name="20% - Accent5 49" xfId="940"/>
    <cellStyle name="20% - Accent5 49 2" xfId="4888"/>
    <cellStyle name="20% - Accent5 49 2 2" xfId="9632"/>
    <cellStyle name="20% - Accent5 49 2 2 2" xfId="18647"/>
    <cellStyle name="20% - Accent5 49 2 3" xfId="14140"/>
    <cellStyle name="20% - Accent5 49 3" xfId="7290"/>
    <cellStyle name="20% - Accent5 49 3 2" xfId="16305"/>
    <cellStyle name="20% - Accent5 49 4" xfId="11798"/>
    <cellStyle name="20% - Accent5 5" xfId="941"/>
    <cellStyle name="20% - Accent5 5 2" xfId="942"/>
    <cellStyle name="20% - Accent5 5 2 2" xfId="943"/>
    <cellStyle name="20% - Accent5 5 2 2 2" xfId="4889"/>
    <cellStyle name="20% - Accent5 5 2 2 2 2" xfId="9633"/>
    <cellStyle name="20% - Accent5 5 2 2 2 2 2" xfId="18648"/>
    <cellStyle name="20% - Accent5 5 2 2 2 3" xfId="14141"/>
    <cellStyle name="20% - Accent5 5 2 2 3" xfId="7293"/>
    <cellStyle name="20% - Accent5 5 2 2 3 2" xfId="16308"/>
    <cellStyle name="20% - Accent5 5 2 2 4" xfId="11801"/>
    <cellStyle name="20% - Accent5 5 2 3" xfId="4890"/>
    <cellStyle name="20% - Accent5 5 2 3 2" xfId="9634"/>
    <cellStyle name="20% - Accent5 5 2 3 2 2" xfId="18649"/>
    <cellStyle name="20% - Accent5 5 2 3 3" xfId="14142"/>
    <cellStyle name="20% - Accent5 5 2 4" xfId="7292"/>
    <cellStyle name="20% - Accent5 5 2 4 2" xfId="16307"/>
    <cellStyle name="20% - Accent5 5 2 5" xfId="11800"/>
    <cellStyle name="20% - Accent5 5 2_draft transactions report_052009_rvsd" xfId="944"/>
    <cellStyle name="20% - Accent5 5 3" xfId="945"/>
    <cellStyle name="20% - Accent5 5 3 2" xfId="4891"/>
    <cellStyle name="20% - Accent5 5 3 2 2" xfId="9635"/>
    <cellStyle name="20% - Accent5 5 3 2 2 2" xfId="18650"/>
    <cellStyle name="20% - Accent5 5 3 2 3" xfId="14143"/>
    <cellStyle name="20% - Accent5 5 3 3" xfId="7294"/>
    <cellStyle name="20% - Accent5 5 3 3 2" xfId="16309"/>
    <cellStyle name="20% - Accent5 5 3 4" xfId="11802"/>
    <cellStyle name="20% - Accent5 5 4" xfId="4892"/>
    <cellStyle name="20% - Accent5 5 4 2" xfId="9636"/>
    <cellStyle name="20% - Accent5 5 4 2 2" xfId="18651"/>
    <cellStyle name="20% - Accent5 5 4 3" xfId="14144"/>
    <cellStyle name="20% - Accent5 5 5" xfId="7291"/>
    <cellStyle name="20% - Accent5 5 5 2" xfId="16306"/>
    <cellStyle name="20% - Accent5 5 6" xfId="11799"/>
    <cellStyle name="20% - Accent5 5_draft transactions report_052009_rvsd" xfId="946"/>
    <cellStyle name="20% - Accent5 50" xfId="947"/>
    <cellStyle name="20% - Accent5 50 2" xfId="4893"/>
    <cellStyle name="20% - Accent5 50 2 2" xfId="9637"/>
    <cellStyle name="20% - Accent5 50 2 2 2" xfId="18652"/>
    <cellStyle name="20% - Accent5 50 2 3" xfId="14145"/>
    <cellStyle name="20% - Accent5 50 3" xfId="7295"/>
    <cellStyle name="20% - Accent5 50 3 2" xfId="16310"/>
    <cellStyle name="20% - Accent5 50 4" xfId="11803"/>
    <cellStyle name="20% - Accent5 51" xfId="948"/>
    <cellStyle name="20% - Accent5 51 2" xfId="4894"/>
    <cellStyle name="20% - Accent5 51 2 2" xfId="9638"/>
    <cellStyle name="20% - Accent5 51 2 2 2" xfId="18653"/>
    <cellStyle name="20% - Accent5 51 2 3" xfId="14146"/>
    <cellStyle name="20% - Accent5 51 3" xfId="7296"/>
    <cellStyle name="20% - Accent5 51 3 2" xfId="16311"/>
    <cellStyle name="20% - Accent5 51 4" xfId="11804"/>
    <cellStyle name="20% - Accent5 52" xfId="949"/>
    <cellStyle name="20% - Accent5 52 2" xfId="4895"/>
    <cellStyle name="20% - Accent5 52 2 2" xfId="9639"/>
    <cellStyle name="20% - Accent5 52 2 2 2" xfId="18654"/>
    <cellStyle name="20% - Accent5 52 2 3" xfId="14147"/>
    <cellStyle name="20% - Accent5 52 3" xfId="7297"/>
    <cellStyle name="20% - Accent5 52 3 2" xfId="16312"/>
    <cellStyle name="20% - Accent5 52 4" xfId="11805"/>
    <cellStyle name="20% - Accent5 53" xfId="950"/>
    <cellStyle name="20% - Accent5 53 2" xfId="4896"/>
    <cellStyle name="20% - Accent5 53 2 2" xfId="9640"/>
    <cellStyle name="20% - Accent5 53 2 2 2" xfId="18655"/>
    <cellStyle name="20% - Accent5 53 2 3" xfId="14148"/>
    <cellStyle name="20% - Accent5 53 3" xfId="7298"/>
    <cellStyle name="20% - Accent5 53 3 2" xfId="16313"/>
    <cellStyle name="20% - Accent5 53 4" xfId="11806"/>
    <cellStyle name="20% - Accent5 54" xfId="951"/>
    <cellStyle name="20% - Accent5 54 2" xfId="4897"/>
    <cellStyle name="20% - Accent5 54 2 2" xfId="9641"/>
    <cellStyle name="20% - Accent5 54 2 2 2" xfId="18656"/>
    <cellStyle name="20% - Accent5 54 2 3" xfId="14149"/>
    <cellStyle name="20% - Accent5 54 3" xfId="7299"/>
    <cellStyle name="20% - Accent5 54 3 2" xfId="16314"/>
    <cellStyle name="20% - Accent5 54 4" xfId="11807"/>
    <cellStyle name="20% - Accent5 55" xfId="952"/>
    <cellStyle name="20% - Accent5 55 2" xfId="4898"/>
    <cellStyle name="20% - Accent5 55 2 2" xfId="9642"/>
    <cellStyle name="20% - Accent5 55 2 2 2" xfId="18657"/>
    <cellStyle name="20% - Accent5 55 2 3" xfId="14150"/>
    <cellStyle name="20% - Accent5 55 3" xfId="7300"/>
    <cellStyle name="20% - Accent5 55 3 2" xfId="16315"/>
    <cellStyle name="20% - Accent5 55 4" xfId="11808"/>
    <cellStyle name="20% - Accent5 56" xfId="953"/>
    <cellStyle name="20% - Accent5 56 2" xfId="4899"/>
    <cellStyle name="20% - Accent5 56 2 2" xfId="9643"/>
    <cellStyle name="20% - Accent5 56 2 2 2" xfId="18658"/>
    <cellStyle name="20% - Accent5 56 2 3" xfId="14151"/>
    <cellStyle name="20% - Accent5 56 3" xfId="7301"/>
    <cellStyle name="20% - Accent5 56 3 2" xfId="16316"/>
    <cellStyle name="20% - Accent5 56 4" xfId="11809"/>
    <cellStyle name="20% - Accent5 57" xfId="954"/>
    <cellStyle name="20% - Accent5 57 2" xfId="4900"/>
    <cellStyle name="20% - Accent5 57 2 2" xfId="9644"/>
    <cellStyle name="20% - Accent5 57 2 2 2" xfId="18659"/>
    <cellStyle name="20% - Accent5 57 2 3" xfId="14152"/>
    <cellStyle name="20% - Accent5 57 3" xfId="7302"/>
    <cellStyle name="20% - Accent5 57 3 2" xfId="16317"/>
    <cellStyle name="20% - Accent5 57 4" xfId="11810"/>
    <cellStyle name="20% - Accent5 58" xfId="955"/>
    <cellStyle name="20% - Accent5 58 2" xfId="4901"/>
    <cellStyle name="20% - Accent5 58 2 2" xfId="9645"/>
    <cellStyle name="20% - Accent5 58 2 2 2" xfId="18660"/>
    <cellStyle name="20% - Accent5 58 2 3" xfId="14153"/>
    <cellStyle name="20% - Accent5 58 3" xfId="7303"/>
    <cellStyle name="20% - Accent5 58 3 2" xfId="16318"/>
    <cellStyle name="20% - Accent5 58 4" xfId="11811"/>
    <cellStyle name="20% - Accent5 59" xfId="956"/>
    <cellStyle name="20% - Accent5 59 2" xfId="4902"/>
    <cellStyle name="20% - Accent5 59 2 2" xfId="9646"/>
    <cellStyle name="20% - Accent5 59 2 2 2" xfId="18661"/>
    <cellStyle name="20% - Accent5 59 2 3" xfId="14154"/>
    <cellStyle name="20% - Accent5 59 3" xfId="7304"/>
    <cellStyle name="20% - Accent5 59 3 2" xfId="16319"/>
    <cellStyle name="20% - Accent5 59 4" xfId="11812"/>
    <cellStyle name="20% - Accent5 6" xfId="957"/>
    <cellStyle name="20% - Accent5 6 2" xfId="958"/>
    <cellStyle name="20% - Accent5 6 2 2" xfId="959"/>
    <cellStyle name="20% - Accent5 6 2 2 2" xfId="4903"/>
    <cellStyle name="20% - Accent5 6 2 2 2 2" xfId="9647"/>
    <cellStyle name="20% - Accent5 6 2 2 2 2 2" xfId="18662"/>
    <cellStyle name="20% - Accent5 6 2 2 2 3" xfId="14155"/>
    <cellStyle name="20% - Accent5 6 2 2 3" xfId="7307"/>
    <cellStyle name="20% - Accent5 6 2 2 3 2" xfId="16322"/>
    <cellStyle name="20% - Accent5 6 2 2 4" xfId="11815"/>
    <cellStyle name="20% - Accent5 6 2 3" xfId="4904"/>
    <cellStyle name="20% - Accent5 6 2 3 2" xfId="9648"/>
    <cellStyle name="20% - Accent5 6 2 3 2 2" xfId="18663"/>
    <cellStyle name="20% - Accent5 6 2 3 3" xfId="14156"/>
    <cellStyle name="20% - Accent5 6 2 4" xfId="7306"/>
    <cellStyle name="20% - Accent5 6 2 4 2" xfId="16321"/>
    <cellStyle name="20% - Accent5 6 2 5" xfId="11814"/>
    <cellStyle name="20% - Accent5 6 2_draft transactions report_052009_rvsd" xfId="960"/>
    <cellStyle name="20% - Accent5 6 3" xfId="961"/>
    <cellStyle name="20% - Accent5 6 3 2" xfId="4905"/>
    <cellStyle name="20% - Accent5 6 3 2 2" xfId="9649"/>
    <cellStyle name="20% - Accent5 6 3 2 2 2" xfId="18664"/>
    <cellStyle name="20% - Accent5 6 3 2 3" xfId="14157"/>
    <cellStyle name="20% - Accent5 6 3 3" xfId="7308"/>
    <cellStyle name="20% - Accent5 6 3 3 2" xfId="16323"/>
    <cellStyle name="20% - Accent5 6 3 4" xfId="11816"/>
    <cellStyle name="20% - Accent5 6 4" xfId="4906"/>
    <cellStyle name="20% - Accent5 6 4 2" xfId="9650"/>
    <cellStyle name="20% - Accent5 6 4 2 2" xfId="18665"/>
    <cellStyle name="20% - Accent5 6 4 3" xfId="14158"/>
    <cellStyle name="20% - Accent5 6 5" xfId="7305"/>
    <cellStyle name="20% - Accent5 6 5 2" xfId="16320"/>
    <cellStyle name="20% - Accent5 6 6" xfId="11813"/>
    <cellStyle name="20% - Accent5 6_draft transactions report_052009_rvsd" xfId="962"/>
    <cellStyle name="20% - Accent5 60" xfId="963"/>
    <cellStyle name="20% - Accent5 60 2" xfId="4907"/>
    <cellStyle name="20% - Accent5 60 2 2" xfId="9651"/>
    <cellStyle name="20% - Accent5 60 2 2 2" xfId="18666"/>
    <cellStyle name="20% - Accent5 60 2 3" xfId="14159"/>
    <cellStyle name="20% - Accent5 60 3" xfId="7309"/>
    <cellStyle name="20% - Accent5 60 3 2" xfId="16324"/>
    <cellStyle name="20% - Accent5 60 4" xfId="11817"/>
    <cellStyle name="20% - Accent5 61" xfId="964"/>
    <cellStyle name="20% - Accent5 61 2" xfId="4908"/>
    <cellStyle name="20% - Accent5 61 2 2" xfId="9652"/>
    <cellStyle name="20% - Accent5 61 2 2 2" xfId="18667"/>
    <cellStyle name="20% - Accent5 61 2 3" xfId="14160"/>
    <cellStyle name="20% - Accent5 61 3" xfId="7310"/>
    <cellStyle name="20% - Accent5 61 3 2" xfId="16325"/>
    <cellStyle name="20% - Accent5 61 4" xfId="11818"/>
    <cellStyle name="20% - Accent5 62" xfId="965"/>
    <cellStyle name="20% - Accent5 62 2" xfId="4909"/>
    <cellStyle name="20% - Accent5 62 2 2" xfId="9653"/>
    <cellStyle name="20% - Accent5 62 2 2 2" xfId="18668"/>
    <cellStyle name="20% - Accent5 62 2 3" xfId="14161"/>
    <cellStyle name="20% - Accent5 62 3" xfId="7311"/>
    <cellStyle name="20% - Accent5 62 3 2" xfId="16326"/>
    <cellStyle name="20% - Accent5 62 4" xfId="11819"/>
    <cellStyle name="20% - Accent5 63" xfId="966"/>
    <cellStyle name="20% - Accent5 63 2" xfId="4910"/>
    <cellStyle name="20% - Accent5 63 2 2" xfId="9654"/>
    <cellStyle name="20% - Accent5 63 2 2 2" xfId="18669"/>
    <cellStyle name="20% - Accent5 63 2 3" xfId="14162"/>
    <cellStyle name="20% - Accent5 63 3" xfId="7312"/>
    <cellStyle name="20% - Accent5 63 3 2" xfId="16327"/>
    <cellStyle name="20% - Accent5 63 4" xfId="11820"/>
    <cellStyle name="20% - Accent5 64" xfId="967"/>
    <cellStyle name="20% - Accent5 64 2" xfId="4911"/>
    <cellStyle name="20% - Accent5 64 2 2" xfId="9655"/>
    <cellStyle name="20% - Accent5 64 2 2 2" xfId="18670"/>
    <cellStyle name="20% - Accent5 64 2 3" xfId="14163"/>
    <cellStyle name="20% - Accent5 64 3" xfId="7313"/>
    <cellStyle name="20% - Accent5 64 3 2" xfId="16328"/>
    <cellStyle name="20% - Accent5 64 4" xfId="11821"/>
    <cellStyle name="20% - Accent5 65" xfId="968"/>
    <cellStyle name="20% - Accent5 65 2" xfId="4912"/>
    <cellStyle name="20% - Accent5 65 2 2" xfId="9656"/>
    <cellStyle name="20% - Accent5 65 2 2 2" xfId="18671"/>
    <cellStyle name="20% - Accent5 65 2 3" xfId="14164"/>
    <cellStyle name="20% - Accent5 65 3" xfId="7314"/>
    <cellStyle name="20% - Accent5 65 3 2" xfId="16329"/>
    <cellStyle name="20% - Accent5 65 4" xfId="11822"/>
    <cellStyle name="20% - Accent5 66" xfId="969"/>
    <cellStyle name="20% - Accent5 66 2" xfId="4913"/>
    <cellStyle name="20% - Accent5 66 2 2" xfId="9657"/>
    <cellStyle name="20% - Accent5 66 2 2 2" xfId="18672"/>
    <cellStyle name="20% - Accent5 66 2 3" xfId="14165"/>
    <cellStyle name="20% - Accent5 66 3" xfId="7315"/>
    <cellStyle name="20% - Accent5 66 3 2" xfId="16330"/>
    <cellStyle name="20% - Accent5 66 4" xfId="11823"/>
    <cellStyle name="20% - Accent5 67" xfId="970"/>
    <cellStyle name="20% - Accent5 67 2" xfId="4914"/>
    <cellStyle name="20% - Accent5 67 2 2" xfId="9658"/>
    <cellStyle name="20% - Accent5 67 2 2 2" xfId="18673"/>
    <cellStyle name="20% - Accent5 67 2 3" xfId="14166"/>
    <cellStyle name="20% - Accent5 67 3" xfId="7316"/>
    <cellStyle name="20% - Accent5 67 3 2" xfId="16331"/>
    <cellStyle name="20% - Accent5 67 4" xfId="11824"/>
    <cellStyle name="20% - Accent5 68" xfId="971"/>
    <cellStyle name="20% - Accent5 68 2" xfId="4915"/>
    <cellStyle name="20% - Accent5 68 2 2" xfId="9659"/>
    <cellStyle name="20% - Accent5 68 2 2 2" xfId="18674"/>
    <cellStyle name="20% - Accent5 68 2 3" xfId="14167"/>
    <cellStyle name="20% - Accent5 68 3" xfId="7317"/>
    <cellStyle name="20% - Accent5 68 3 2" xfId="16332"/>
    <cellStyle name="20% - Accent5 68 4" xfId="11825"/>
    <cellStyle name="20% - Accent5 69" xfId="972"/>
    <cellStyle name="20% - Accent5 69 2" xfId="4916"/>
    <cellStyle name="20% - Accent5 69 2 2" xfId="9660"/>
    <cellStyle name="20% - Accent5 69 2 2 2" xfId="18675"/>
    <cellStyle name="20% - Accent5 69 2 3" xfId="14168"/>
    <cellStyle name="20% - Accent5 69 3" xfId="7318"/>
    <cellStyle name="20% - Accent5 69 3 2" xfId="16333"/>
    <cellStyle name="20% - Accent5 69 4" xfId="11826"/>
    <cellStyle name="20% - Accent5 7" xfId="973"/>
    <cellStyle name="20% - Accent5 7 2" xfId="974"/>
    <cellStyle name="20% - Accent5 7 2 2" xfId="975"/>
    <cellStyle name="20% - Accent5 7 2 2 2" xfId="4917"/>
    <cellStyle name="20% - Accent5 7 2 2 2 2" xfId="9661"/>
    <cellStyle name="20% - Accent5 7 2 2 2 2 2" xfId="18676"/>
    <cellStyle name="20% - Accent5 7 2 2 2 3" xfId="14169"/>
    <cellStyle name="20% - Accent5 7 2 2 3" xfId="7321"/>
    <cellStyle name="20% - Accent5 7 2 2 3 2" xfId="16336"/>
    <cellStyle name="20% - Accent5 7 2 2 4" xfId="11829"/>
    <cellStyle name="20% - Accent5 7 2 3" xfId="4918"/>
    <cellStyle name="20% - Accent5 7 2 3 2" xfId="9662"/>
    <cellStyle name="20% - Accent5 7 2 3 2 2" xfId="18677"/>
    <cellStyle name="20% - Accent5 7 2 3 3" xfId="14170"/>
    <cellStyle name="20% - Accent5 7 2 4" xfId="7320"/>
    <cellStyle name="20% - Accent5 7 2 4 2" xfId="16335"/>
    <cellStyle name="20% - Accent5 7 2 5" xfId="11828"/>
    <cellStyle name="20% - Accent5 7 2_draft transactions report_052009_rvsd" xfId="976"/>
    <cellStyle name="20% - Accent5 7 3" xfId="977"/>
    <cellStyle name="20% - Accent5 7 3 2" xfId="4919"/>
    <cellStyle name="20% - Accent5 7 3 2 2" xfId="9663"/>
    <cellStyle name="20% - Accent5 7 3 2 2 2" xfId="18678"/>
    <cellStyle name="20% - Accent5 7 3 2 3" xfId="14171"/>
    <cellStyle name="20% - Accent5 7 3 3" xfId="7322"/>
    <cellStyle name="20% - Accent5 7 3 3 2" xfId="16337"/>
    <cellStyle name="20% - Accent5 7 3 4" xfId="11830"/>
    <cellStyle name="20% - Accent5 7 4" xfId="4920"/>
    <cellStyle name="20% - Accent5 7 4 2" xfId="9664"/>
    <cellStyle name="20% - Accent5 7 4 2 2" xfId="18679"/>
    <cellStyle name="20% - Accent5 7 4 3" xfId="14172"/>
    <cellStyle name="20% - Accent5 7 5" xfId="7319"/>
    <cellStyle name="20% - Accent5 7 5 2" xfId="16334"/>
    <cellStyle name="20% - Accent5 7 6" xfId="11827"/>
    <cellStyle name="20% - Accent5 7_draft transactions report_052009_rvsd" xfId="978"/>
    <cellStyle name="20% - Accent5 70" xfId="979"/>
    <cellStyle name="20% - Accent5 70 2" xfId="4921"/>
    <cellStyle name="20% - Accent5 70 2 2" xfId="9665"/>
    <cellStyle name="20% - Accent5 70 2 2 2" xfId="18680"/>
    <cellStyle name="20% - Accent5 70 2 3" xfId="14173"/>
    <cellStyle name="20% - Accent5 70 3" xfId="7323"/>
    <cellStyle name="20% - Accent5 70 3 2" xfId="16338"/>
    <cellStyle name="20% - Accent5 70 4" xfId="11831"/>
    <cellStyle name="20% - Accent5 71" xfId="980"/>
    <cellStyle name="20% - Accent5 71 2" xfId="4922"/>
    <cellStyle name="20% - Accent5 71 2 2" xfId="9666"/>
    <cellStyle name="20% - Accent5 71 2 2 2" xfId="18681"/>
    <cellStyle name="20% - Accent5 71 2 3" xfId="14174"/>
    <cellStyle name="20% - Accent5 71 3" xfId="7324"/>
    <cellStyle name="20% - Accent5 71 3 2" xfId="16339"/>
    <cellStyle name="20% - Accent5 71 4" xfId="11832"/>
    <cellStyle name="20% - Accent5 72" xfId="981"/>
    <cellStyle name="20% - Accent5 72 2" xfId="4923"/>
    <cellStyle name="20% - Accent5 72 2 2" xfId="9667"/>
    <cellStyle name="20% - Accent5 72 2 2 2" xfId="18682"/>
    <cellStyle name="20% - Accent5 72 2 3" xfId="14175"/>
    <cellStyle name="20% - Accent5 72 3" xfId="7325"/>
    <cellStyle name="20% - Accent5 72 3 2" xfId="16340"/>
    <cellStyle name="20% - Accent5 72 4" xfId="11833"/>
    <cellStyle name="20% - Accent5 73" xfId="982"/>
    <cellStyle name="20% - Accent5 73 2" xfId="4924"/>
    <cellStyle name="20% - Accent5 73 2 2" xfId="9668"/>
    <cellStyle name="20% - Accent5 73 2 2 2" xfId="18683"/>
    <cellStyle name="20% - Accent5 73 2 3" xfId="14176"/>
    <cellStyle name="20% - Accent5 73 3" xfId="7326"/>
    <cellStyle name="20% - Accent5 73 3 2" xfId="16341"/>
    <cellStyle name="20% - Accent5 73 4" xfId="11834"/>
    <cellStyle name="20% - Accent5 74" xfId="983"/>
    <cellStyle name="20% - Accent5 74 2" xfId="4925"/>
    <cellStyle name="20% - Accent5 74 2 2" xfId="9669"/>
    <cellStyle name="20% - Accent5 74 2 2 2" xfId="18684"/>
    <cellStyle name="20% - Accent5 74 2 3" xfId="14177"/>
    <cellStyle name="20% - Accent5 74 3" xfId="7327"/>
    <cellStyle name="20% - Accent5 74 3 2" xfId="16342"/>
    <cellStyle name="20% - Accent5 74 4" xfId="11835"/>
    <cellStyle name="20% - Accent5 75" xfId="984"/>
    <cellStyle name="20% - Accent5 75 2" xfId="4926"/>
    <cellStyle name="20% - Accent5 75 2 2" xfId="9670"/>
    <cellStyle name="20% - Accent5 75 2 2 2" xfId="18685"/>
    <cellStyle name="20% - Accent5 75 2 3" xfId="14178"/>
    <cellStyle name="20% - Accent5 75 3" xfId="7328"/>
    <cellStyle name="20% - Accent5 75 3 2" xfId="16343"/>
    <cellStyle name="20% - Accent5 75 4" xfId="11836"/>
    <cellStyle name="20% - Accent5 76" xfId="985"/>
    <cellStyle name="20% - Accent5 76 2" xfId="4927"/>
    <cellStyle name="20% - Accent5 76 2 2" xfId="9671"/>
    <cellStyle name="20% - Accent5 76 2 2 2" xfId="18686"/>
    <cellStyle name="20% - Accent5 76 2 3" xfId="14179"/>
    <cellStyle name="20% - Accent5 76 3" xfId="7329"/>
    <cellStyle name="20% - Accent5 76 3 2" xfId="16344"/>
    <cellStyle name="20% - Accent5 76 4" xfId="11837"/>
    <cellStyle name="20% - Accent5 77" xfId="986"/>
    <cellStyle name="20% - Accent5 77 2" xfId="4928"/>
    <cellStyle name="20% - Accent5 77 2 2" xfId="9672"/>
    <cellStyle name="20% - Accent5 77 2 2 2" xfId="18687"/>
    <cellStyle name="20% - Accent5 77 2 3" xfId="14180"/>
    <cellStyle name="20% - Accent5 77 3" xfId="7330"/>
    <cellStyle name="20% - Accent5 77 3 2" xfId="16345"/>
    <cellStyle name="20% - Accent5 77 4" xfId="11838"/>
    <cellStyle name="20% - Accent5 78" xfId="987"/>
    <cellStyle name="20% - Accent5 78 2" xfId="4929"/>
    <cellStyle name="20% - Accent5 78 2 2" xfId="9673"/>
    <cellStyle name="20% - Accent5 78 2 2 2" xfId="18688"/>
    <cellStyle name="20% - Accent5 78 2 3" xfId="14181"/>
    <cellStyle name="20% - Accent5 78 3" xfId="7331"/>
    <cellStyle name="20% - Accent5 78 3 2" xfId="16346"/>
    <cellStyle name="20% - Accent5 78 4" xfId="11839"/>
    <cellStyle name="20% - Accent5 79" xfId="988"/>
    <cellStyle name="20% - Accent5 79 2" xfId="4930"/>
    <cellStyle name="20% - Accent5 79 2 2" xfId="9674"/>
    <cellStyle name="20% - Accent5 79 2 2 2" xfId="18689"/>
    <cellStyle name="20% - Accent5 79 2 3" xfId="14182"/>
    <cellStyle name="20% - Accent5 79 3" xfId="7332"/>
    <cellStyle name="20% - Accent5 79 3 2" xfId="16347"/>
    <cellStyle name="20% - Accent5 79 4" xfId="11840"/>
    <cellStyle name="20% - Accent5 8" xfId="989"/>
    <cellStyle name="20% - Accent5 8 2" xfId="990"/>
    <cellStyle name="20% - Accent5 8 2 2" xfId="991"/>
    <cellStyle name="20% - Accent5 8 2 2 2" xfId="4931"/>
    <cellStyle name="20% - Accent5 8 2 2 2 2" xfId="9675"/>
    <cellStyle name="20% - Accent5 8 2 2 2 2 2" xfId="18690"/>
    <cellStyle name="20% - Accent5 8 2 2 2 3" xfId="14183"/>
    <cellStyle name="20% - Accent5 8 2 2 3" xfId="7335"/>
    <cellStyle name="20% - Accent5 8 2 2 3 2" xfId="16350"/>
    <cellStyle name="20% - Accent5 8 2 2 4" xfId="11843"/>
    <cellStyle name="20% - Accent5 8 2 3" xfId="4932"/>
    <cellStyle name="20% - Accent5 8 2 3 2" xfId="9676"/>
    <cellStyle name="20% - Accent5 8 2 3 2 2" xfId="18691"/>
    <cellStyle name="20% - Accent5 8 2 3 3" xfId="14184"/>
    <cellStyle name="20% - Accent5 8 2 4" xfId="7334"/>
    <cellStyle name="20% - Accent5 8 2 4 2" xfId="16349"/>
    <cellStyle name="20% - Accent5 8 2 5" xfId="11842"/>
    <cellStyle name="20% - Accent5 8 2_draft transactions report_052009_rvsd" xfId="992"/>
    <cellStyle name="20% - Accent5 8 3" xfId="993"/>
    <cellStyle name="20% - Accent5 8 3 2" xfId="4933"/>
    <cellStyle name="20% - Accent5 8 3 2 2" xfId="9677"/>
    <cellStyle name="20% - Accent5 8 3 2 2 2" xfId="18692"/>
    <cellStyle name="20% - Accent5 8 3 2 3" xfId="14185"/>
    <cellStyle name="20% - Accent5 8 3 3" xfId="7336"/>
    <cellStyle name="20% - Accent5 8 3 3 2" xfId="16351"/>
    <cellStyle name="20% - Accent5 8 3 4" xfId="11844"/>
    <cellStyle name="20% - Accent5 8 4" xfId="4934"/>
    <cellStyle name="20% - Accent5 8 4 2" xfId="9678"/>
    <cellStyle name="20% - Accent5 8 4 2 2" xfId="18693"/>
    <cellStyle name="20% - Accent5 8 4 3" xfId="14186"/>
    <cellStyle name="20% - Accent5 8 5" xfId="7333"/>
    <cellStyle name="20% - Accent5 8 5 2" xfId="16348"/>
    <cellStyle name="20% - Accent5 8 6" xfId="11841"/>
    <cellStyle name="20% - Accent5 8_draft transactions report_052009_rvsd" xfId="994"/>
    <cellStyle name="20% - Accent5 80" xfId="995"/>
    <cellStyle name="20% - Accent5 80 2" xfId="4935"/>
    <cellStyle name="20% - Accent5 80 2 2" xfId="9679"/>
    <cellStyle name="20% - Accent5 80 2 2 2" xfId="18694"/>
    <cellStyle name="20% - Accent5 80 2 3" xfId="14187"/>
    <cellStyle name="20% - Accent5 80 3" xfId="7337"/>
    <cellStyle name="20% - Accent5 80 3 2" xfId="16352"/>
    <cellStyle name="20% - Accent5 80 4" xfId="11845"/>
    <cellStyle name="20% - Accent5 81" xfId="996"/>
    <cellStyle name="20% - Accent5 81 2" xfId="4936"/>
    <cellStyle name="20% - Accent5 81 2 2" xfId="9680"/>
    <cellStyle name="20% - Accent5 81 2 2 2" xfId="18695"/>
    <cellStyle name="20% - Accent5 81 2 3" xfId="14188"/>
    <cellStyle name="20% - Accent5 81 3" xfId="7338"/>
    <cellStyle name="20% - Accent5 81 3 2" xfId="16353"/>
    <cellStyle name="20% - Accent5 81 4" xfId="11846"/>
    <cellStyle name="20% - Accent5 82" xfId="997"/>
    <cellStyle name="20% - Accent5 82 2" xfId="4937"/>
    <cellStyle name="20% - Accent5 83" xfId="998"/>
    <cellStyle name="20% - Accent5 83 2" xfId="4938"/>
    <cellStyle name="20% - Accent5 84" xfId="999"/>
    <cellStyle name="20% - Accent5 84 2" xfId="4939"/>
    <cellStyle name="20% - Accent5 85" xfId="1000"/>
    <cellStyle name="20% - Accent5 85 2" xfId="4940"/>
    <cellStyle name="20% - Accent5 85 2 2" xfId="9681"/>
    <cellStyle name="20% - Accent5 85 2 2 2" xfId="18696"/>
    <cellStyle name="20% - Accent5 85 2 3" xfId="14189"/>
    <cellStyle name="20% - Accent5 85 3" xfId="7339"/>
    <cellStyle name="20% - Accent5 85 3 2" xfId="16354"/>
    <cellStyle name="20% - Accent5 85 4" xfId="11847"/>
    <cellStyle name="20% - Accent5 86" xfId="1001"/>
    <cellStyle name="20% - Accent5 86 2" xfId="4941"/>
    <cellStyle name="20% - Accent5 86 2 2" xfId="9682"/>
    <cellStyle name="20% - Accent5 86 2 2 2" xfId="18697"/>
    <cellStyle name="20% - Accent5 86 2 3" xfId="14190"/>
    <cellStyle name="20% - Accent5 86 3" xfId="7340"/>
    <cellStyle name="20% - Accent5 86 3 2" xfId="16355"/>
    <cellStyle name="20% - Accent5 86 4" xfId="11848"/>
    <cellStyle name="20% - Accent5 87" xfId="1002"/>
    <cellStyle name="20% - Accent5 87 2" xfId="4942"/>
    <cellStyle name="20% - Accent5 87 2 2" xfId="9683"/>
    <cellStyle name="20% - Accent5 87 2 2 2" xfId="18698"/>
    <cellStyle name="20% - Accent5 87 2 3" xfId="14191"/>
    <cellStyle name="20% - Accent5 87 3" xfId="7341"/>
    <cellStyle name="20% - Accent5 87 3 2" xfId="16356"/>
    <cellStyle name="20% - Accent5 87 4" xfId="11849"/>
    <cellStyle name="20% - Accent5 88" xfId="1003"/>
    <cellStyle name="20% - Accent5 88 2" xfId="4943"/>
    <cellStyle name="20% - Accent5 88 2 2" xfId="9684"/>
    <cellStyle name="20% - Accent5 88 2 2 2" xfId="18699"/>
    <cellStyle name="20% - Accent5 88 2 3" xfId="14192"/>
    <cellStyle name="20% - Accent5 88 3" xfId="7342"/>
    <cellStyle name="20% - Accent5 88 3 2" xfId="16357"/>
    <cellStyle name="20% - Accent5 88 4" xfId="11850"/>
    <cellStyle name="20% - Accent5 89" xfId="1004"/>
    <cellStyle name="20% - Accent5 89 2" xfId="4944"/>
    <cellStyle name="20% - Accent5 89 2 2" xfId="9685"/>
    <cellStyle name="20% - Accent5 89 2 2 2" xfId="18700"/>
    <cellStyle name="20% - Accent5 89 2 3" xfId="14193"/>
    <cellStyle name="20% - Accent5 89 3" xfId="7343"/>
    <cellStyle name="20% - Accent5 89 3 2" xfId="16358"/>
    <cellStyle name="20% - Accent5 89 4" xfId="11851"/>
    <cellStyle name="20% - Accent5 9" xfId="1005"/>
    <cellStyle name="20% - Accent5 9 2" xfId="1006"/>
    <cellStyle name="20% - Accent5 9 2 2" xfId="1007"/>
    <cellStyle name="20% - Accent5 9 2 2 2" xfId="4945"/>
    <cellStyle name="20% - Accent5 9 2 2 2 2" xfId="9686"/>
    <cellStyle name="20% - Accent5 9 2 2 2 2 2" xfId="18701"/>
    <cellStyle name="20% - Accent5 9 2 2 2 3" xfId="14194"/>
    <cellStyle name="20% - Accent5 9 2 2 3" xfId="7346"/>
    <cellStyle name="20% - Accent5 9 2 2 3 2" xfId="16361"/>
    <cellStyle name="20% - Accent5 9 2 2 4" xfId="11854"/>
    <cellStyle name="20% - Accent5 9 2 3" xfId="4946"/>
    <cellStyle name="20% - Accent5 9 2 3 2" xfId="9687"/>
    <cellStyle name="20% - Accent5 9 2 3 2 2" xfId="18702"/>
    <cellStyle name="20% - Accent5 9 2 3 3" xfId="14195"/>
    <cellStyle name="20% - Accent5 9 2 4" xfId="7345"/>
    <cellStyle name="20% - Accent5 9 2 4 2" xfId="16360"/>
    <cellStyle name="20% - Accent5 9 2 5" xfId="11853"/>
    <cellStyle name="20% - Accent5 9 2_draft transactions report_052009_rvsd" xfId="1008"/>
    <cellStyle name="20% - Accent5 9 3" xfId="1009"/>
    <cellStyle name="20% - Accent5 9 3 2" xfId="4947"/>
    <cellStyle name="20% - Accent5 9 3 2 2" xfId="9688"/>
    <cellStyle name="20% - Accent5 9 3 2 2 2" xfId="18703"/>
    <cellStyle name="20% - Accent5 9 3 2 3" xfId="14196"/>
    <cellStyle name="20% - Accent5 9 3 3" xfId="7347"/>
    <cellStyle name="20% - Accent5 9 3 3 2" xfId="16362"/>
    <cellStyle name="20% - Accent5 9 3 4" xfId="11855"/>
    <cellStyle name="20% - Accent5 9 4" xfId="4948"/>
    <cellStyle name="20% - Accent5 9 4 2" xfId="9689"/>
    <cellStyle name="20% - Accent5 9 4 2 2" xfId="18704"/>
    <cellStyle name="20% - Accent5 9 4 3" xfId="14197"/>
    <cellStyle name="20% - Accent5 9 5" xfId="7344"/>
    <cellStyle name="20% - Accent5 9 5 2" xfId="16359"/>
    <cellStyle name="20% - Accent5 9 6" xfId="11852"/>
    <cellStyle name="20% - Accent5 9_draft transactions report_052009_rvsd" xfId="1010"/>
    <cellStyle name="20% - Accent5 90" xfId="1011"/>
    <cellStyle name="20% - Accent5 90 2" xfId="4949"/>
    <cellStyle name="20% - Accent5 90 2 2" xfId="9690"/>
    <cellStyle name="20% - Accent5 90 2 2 2" xfId="18705"/>
    <cellStyle name="20% - Accent5 90 2 3" xfId="14198"/>
    <cellStyle name="20% - Accent5 90 3" xfId="7348"/>
    <cellStyle name="20% - Accent5 90 3 2" xfId="16363"/>
    <cellStyle name="20% - Accent5 90 4" xfId="11856"/>
    <cellStyle name="20% - Accent5 91" xfId="1012"/>
    <cellStyle name="20% - Accent5 91 2" xfId="4950"/>
    <cellStyle name="20% - Accent5 91 2 2" xfId="9691"/>
    <cellStyle name="20% - Accent5 91 2 2 2" xfId="18706"/>
    <cellStyle name="20% - Accent5 91 2 3" xfId="14199"/>
    <cellStyle name="20% - Accent5 91 3" xfId="7349"/>
    <cellStyle name="20% - Accent5 91 3 2" xfId="16364"/>
    <cellStyle name="20% - Accent5 91 4" xfId="11857"/>
    <cellStyle name="20% - Accent5 92" xfId="1013"/>
    <cellStyle name="20% - Accent5 92 2" xfId="4951"/>
    <cellStyle name="20% - Accent5 92 2 2" xfId="9692"/>
    <cellStyle name="20% - Accent5 92 2 2 2" xfId="18707"/>
    <cellStyle name="20% - Accent5 92 2 3" xfId="14200"/>
    <cellStyle name="20% - Accent5 92 3" xfId="7350"/>
    <cellStyle name="20% - Accent5 92 3 2" xfId="16365"/>
    <cellStyle name="20% - Accent5 92 4" xfId="11858"/>
    <cellStyle name="20% - Accent5 93" xfId="1014"/>
    <cellStyle name="20% - Accent5 93 2" xfId="4952"/>
    <cellStyle name="20% - Accent5 93 2 2" xfId="9693"/>
    <cellStyle name="20% - Accent5 93 2 2 2" xfId="18708"/>
    <cellStyle name="20% - Accent5 93 2 3" xfId="14201"/>
    <cellStyle name="20% - Accent5 93 3" xfId="7351"/>
    <cellStyle name="20% - Accent5 93 3 2" xfId="16366"/>
    <cellStyle name="20% - Accent5 93 4" xfId="11859"/>
    <cellStyle name="20% - Accent5 94" xfId="1015"/>
    <cellStyle name="20% - Accent5 94 2" xfId="4953"/>
    <cellStyle name="20% - Accent5 94 2 2" xfId="9694"/>
    <cellStyle name="20% - Accent5 94 2 2 2" xfId="18709"/>
    <cellStyle name="20% - Accent5 94 2 3" xfId="14202"/>
    <cellStyle name="20% - Accent5 94 3" xfId="7352"/>
    <cellStyle name="20% - Accent5 94 3 2" xfId="16367"/>
    <cellStyle name="20% - Accent5 94 4" xfId="11860"/>
    <cellStyle name="20% - Accent5 95" xfId="1016"/>
    <cellStyle name="20% - Accent5 95 2" xfId="4954"/>
    <cellStyle name="20% - Accent5 95 2 2" xfId="9695"/>
    <cellStyle name="20% - Accent5 95 2 2 2" xfId="18710"/>
    <cellStyle name="20% - Accent5 95 2 3" xfId="14203"/>
    <cellStyle name="20% - Accent5 95 3" xfId="7353"/>
    <cellStyle name="20% - Accent5 95 3 2" xfId="16368"/>
    <cellStyle name="20% - Accent5 95 4" xfId="11861"/>
    <cellStyle name="20% - Accent5 96" xfId="1017"/>
    <cellStyle name="20% - Accent5 96 2" xfId="4955"/>
    <cellStyle name="20% - Accent5 96 2 2" xfId="9696"/>
    <cellStyle name="20% - Accent5 96 2 2 2" xfId="18711"/>
    <cellStyle name="20% - Accent5 96 2 3" xfId="14204"/>
    <cellStyle name="20% - Accent5 96 3" xfId="7354"/>
    <cellStyle name="20% - Accent5 96 3 2" xfId="16369"/>
    <cellStyle name="20% - Accent5 96 4" xfId="11862"/>
    <cellStyle name="20% - Accent5 97" xfId="1018"/>
    <cellStyle name="20% - Accent5 97 2" xfId="4956"/>
    <cellStyle name="20% - Accent5 97 2 2" xfId="9697"/>
    <cellStyle name="20% - Accent5 97 2 2 2" xfId="18712"/>
    <cellStyle name="20% - Accent5 97 2 3" xfId="14205"/>
    <cellStyle name="20% - Accent5 97 3" xfId="7355"/>
    <cellStyle name="20% - Accent5 97 3 2" xfId="16370"/>
    <cellStyle name="20% - Accent5 97 4" xfId="11863"/>
    <cellStyle name="20% - Accent5 98" xfId="1019"/>
    <cellStyle name="20% - Accent5 98 2" xfId="4957"/>
    <cellStyle name="20% - Accent5 98 2 2" xfId="9698"/>
    <cellStyle name="20% - Accent5 98 2 2 2" xfId="18713"/>
    <cellStyle name="20% - Accent5 98 2 3" xfId="14206"/>
    <cellStyle name="20% - Accent5 98 3" xfId="7356"/>
    <cellStyle name="20% - Accent5 98 3 2" xfId="16371"/>
    <cellStyle name="20% - Accent5 98 4" xfId="11864"/>
    <cellStyle name="20% - Accent5 99" xfId="1020"/>
    <cellStyle name="20% - Accent5 99 2" xfId="4958"/>
    <cellStyle name="20% - Accent5 99 2 2" xfId="9699"/>
    <cellStyle name="20% - Accent5 99 2 2 2" xfId="18714"/>
    <cellStyle name="20% - Accent5 99 2 3" xfId="14207"/>
    <cellStyle name="20% - Accent5 99 3" xfId="7357"/>
    <cellStyle name="20% - Accent5 99 3 2" xfId="16372"/>
    <cellStyle name="20% - Accent5 99 4" xfId="11865"/>
    <cellStyle name="20% - Accent6" xfId="1021" builtinId="50" customBuiltin="1"/>
    <cellStyle name="20% - Accent6 10" xfId="1022"/>
    <cellStyle name="20% - Accent6 10 2" xfId="1023"/>
    <cellStyle name="20% - Accent6 10 2 2" xfId="4959"/>
    <cellStyle name="20% - Accent6 10 2 2 2" xfId="9700"/>
    <cellStyle name="20% - Accent6 10 2 2 2 2" xfId="18715"/>
    <cellStyle name="20% - Accent6 10 2 2 3" xfId="14208"/>
    <cellStyle name="20% - Accent6 10 2 3" xfId="7360"/>
    <cellStyle name="20% - Accent6 10 2 3 2" xfId="16375"/>
    <cellStyle name="20% - Accent6 10 2 4" xfId="11868"/>
    <cellStyle name="20% - Accent6 10 3" xfId="4960"/>
    <cellStyle name="20% - Accent6 10 3 2" xfId="9701"/>
    <cellStyle name="20% - Accent6 10 3 2 2" xfId="18716"/>
    <cellStyle name="20% - Accent6 10 3 3" xfId="14209"/>
    <cellStyle name="20% - Accent6 10 4" xfId="7359"/>
    <cellStyle name="20% - Accent6 10 4 2" xfId="16374"/>
    <cellStyle name="20% - Accent6 10 5" xfId="11867"/>
    <cellStyle name="20% - Accent6 10_draft transactions report_052009_rvsd" xfId="1024"/>
    <cellStyle name="20% - Accent6 100" xfId="1025"/>
    <cellStyle name="20% - Accent6 100 2" xfId="4961"/>
    <cellStyle name="20% - Accent6 101" xfId="1026"/>
    <cellStyle name="20% - Accent6 101 2" xfId="4962"/>
    <cellStyle name="20% - Accent6 102" xfId="1027"/>
    <cellStyle name="20% - Accent6 102 2" xfId="4963"/>
    <cellStyle name="20% - Accent6 103" xfId="1028"/>
    <cellStyle name="20% - Accent6 103 2" xfId="4964"/>
    <cellStyle name="20% - Accent6 104" xfId="1029"/>
    <cellStyle name="20% - Accent6 104 2" xfId="4965"/>
    <cellStyle name="20% - Accent6 105" xfId="1030"/>
    <cellStyle name="20% - Accent6 105 2" xfId="4966"/>
    <cellStyle name="20% - Accent6 106" xfId="1031"/>
    <cellStyle name="20% - Accent6 106 2" xfId="4967"/>
    <cellStyle name="20% - Accent6 107" xfId="1032"/>
    <cellStyle name="20% - Accent6 107 2" xfId="4968"/>
    <cellStyle name="20% - Accent6 108" xfId="1033"/>
    <cellStyle name="20% - Accent6 108 2" xfId="4969"/>
    <cellStyle name="20% - Accent6 109" xfId="1034"/>
    <cellStyle name="20% - Accent6 109 2" xfId="4970"/>
    <cellStyle name="20% - Accent6 11" xfId="1035"/>
    <cellStyle name="20% - Accent6 11 2" xfId="1036"/>
    <cellStyle name="20% - Accent6 11 2 2" xfId="4971"/>
    <cellStyle name="20% - Accent6 11 2 2 2" xfId="9702"/>
    <cellStyle name="20% - Accent6 11 2 2 2 2" xfId="18717"/>
    <cellStyle name="20% - Accent6 11 2 2 3" xfId="14210"/>
    <cellStyle name="20% - Accent6 11 2 3" xfId="7362"/>
    <cellStyle name="20% - Accent6 11 2 3 2" xfId="16377"/>
    <cellStyle name="20% - Accent6 11 2 4" xfId="11870"/>
    <cellStyle name="20% - Accent6 11 3" xfId="4972"/>
    <cellStyle name="20% - Accent6 11 3 2" xfId="9703"/>
    <cellStyle name="20% - Accent6 11 3 2 2" xfId="18718"/>
    <cellStyle name="20% - Accent6 11 3 3" xfId="14211"/>
    <cellStyle name="20% - Accent6 11 4" xfId="7361"/>
    <cellStyle name="20% - Accent6 11 4 2" xfId="16376"/>
    <cellStyle name="20% - Accent6 11 5" xfId="11869"/>
    <cellStyle name="20% - Accent6 11_draft transactions report_052009_rvsd" xfId="1037"/>
    <cellStyle name="20% - Accent6 110" xfId="1038"/>
    <cellStyle name="20% - Accent6 110 2" xfId="4973"/>
    <cellStyle name="20% - Accent6 110 2 2" xfId="9704"/>
    <cellStyle name="20% - Accent6 110 2 2 2" xfId="18719"/>
    <cellStyle name="20% - Accent6 110 2 3" xfId="14212"/>
    <cellStyle name="20% - Accent6 110 3" xfId="7363"/>
    <cellStyle name="20% - Accent6 110 3 2" xfId="16378"/>
    <cellStyle name="20% - Accent6 110 4" xfId="11871"/>
    <cellStyle name="20% - Accent6 111" xfId="1039"/>
    <cellStyle name="20% - Accent6 111 2" xfId="4974"/>
    <cellStyle name="20% - Accent6 111 2 2" xfId="9705"/>
    <cellStyle name="20% - Accent6 111 2 2 2" xfId="18720"/>
    <cellStyle name="20% - Accent6 111 2 3" xfId="14213"/>
    <cellStyle name="20% - Accent6 111 3" xfId="7364"/>
    <cellStyle name="20% - Accent6 111 3 2" xfId="16379"/>
    <cellStyle name="20% - Accent6 111 4" xfId="11872"/>
    <cellStyle name="20% - Accent6 112" xfId="1040"/>
    <cellStyle name="20% - Accent6 112 2" xfId="4975"/>
    <cellStyle name="20% - Accent6 112 2 2" xfId="9706"/>
    <cellStyle name="20% - Accent6 112 2 2 2" xfId="18721"/>
    <cellStyle name="20% - Accent6 112 2 3" xfId="14214"/>
    <cellStyle name="20% - Accent6 112 3" xfId="7365"/>
    <cellStyle name="20% - Accent6 112 3 2" xfId="16380"/>
    <cellStyle name="20% - Accent6 112 4" xfId="11873"/>
    <cellStyle name="20% - Accent6 113" xfId="1041"/>
    <cellStyle name="20% - Accent6 113 2" xfId="4976"/>
    <cellStyle name="20% - Accent6 113 2 2" xfId="9707"/>
    <cellStyle name="20% - Accent6 113 2 2 2" xfId="18722"/>
    <cellStyle name="20% - Accent6 113 2 3" xfId="14215"/>
    <cellStyle name="20% - Accent6 113 3" xfId="7366"/>
    <cellStyle name="20% - Accent6 113 3 2" xfId="16381"/>
    <cellStyle name="20% - Accent6 113 4" xfId="11874"/>
    <cellStyle name="20% - Accent6 114" xfId="1042"/>
    <cellStyle name="20% - Accent6 114 2" xfId="4977"/>
    <cellStyle name="20% - Accent6 114 2 2" xfId="9708"/>
    <cellStyle name="20% - Accent6 114 2 2 2" xfId="18723"/>
    <cellStyle name="20% - Accent6 114 2 3" xfId="14216"/>
    <cellStyle name="20% - Accent6 114 3" xfId="7367"/>
    <cellStyle name="20% - Accent6 114 3 2" xfId="16382"/>
    <cellStyle name="20% - Accent6 114 4" xfId="11875"/>
    <cellStyle name="20% - Accent6 115" xfId="1043"/>
    <cellStyle name="20% - Accent6 115 2" xfId="4978"/>
    <cellStyle name="20% - Accent6 115 2 2" xfId="9709"/>
    <cellStyle name="20% - Accent6 115 2 2 2" xfId="18724"/>
    <cellStyle name="20% - Accent6 115 2 3" xfId="14217"/>
    <cellStyle name="20% - Accent6 115 3" xfId="7368"/>
    <cellStyle name="20% - Accent6 115 3 2" xfId="16383"/>
    <cellStyle name="20% - Accent6 115 4" xfId="11876"/>
    <cellStyle name="20% - Accent6 116" xfId="1044"/>
    <cellStyle name="20% - Accent6 116 2" xfId="4979"/>
    <cellStyle name="20% - Accent6 116 2 2" xfId="9710"/>
    <cellStyle name="20% - Accent6 116 2 2 2" xfId="18725"/>
    <cellStyle name="20% - Accent6 116 2 3" xfId="14218"/>
    <cellStyle name="20% - Accent6 116 3" xfId="7369"/>
    <cellStyle name="20% - Accent6 116 3 2" xfId="16384"/>
    <cellStyle name="20% - Accent6 116 4" xfId="11877"/>
    <cellStyle name="20% - Accent6 117" xfId="1045"/>
    <cellStyle name="20% - Accent6 117 2" xfId="4980"/>
    <cellStyle name="20% - Accent6 117 2 2" xfId="9711"/>
    <cellStyle name="20% - Accent6 117 2 2 2" xfId="18726"/>
    <cellStyle name="20% - Accent6 117 2 3" xfId="14219"/>
    <cellStyle name="20% - Accent6 117 3" xfId="7370"/>
    <cellStyle name="20% - Accent6 117 3 2" xfId="16385"/>
    <cellStyle name="20% - Accent6 117 4" xfId="11878"/>
    <cellStyle name="20% - Accent6 118" xfId="1046"/>
    <cellStyle name="20% - Accent6 118 2" xfId="4981"/>
    <cellStyle name="20% - Accent6 118 2 2" xfId="9712"/>
    <cellStyle name="20% - Accent6 118 2 2 2" xfId="18727"/>
    <cellStyle name="20% - Accent6 118 2 3" xfId="14220"/>
    <cellStyle name="20% - Accent6 118 3" xfId="7371"/>
    <cellStyle name="20% - Accent6 118 3 2" xfId="16386"/>
    <cellStyle name="20% - Accent6 118 4" xfId="11879"/>
    <cellStyle name="20% - Accent6 119" xfId="3113"/>
    <cellStyle name="20% - Accent6 119 2" xfId="4982"/>
    <cellStyle name="20% - Accent6 119 2 2" xfId="9713"/>
    <cellStyle name="20% - Accent6 119 2 2 2" xfId="18728"/>
    <cellStyle name="20% - Accent6 119 2 3" xfId="14221"/>
    <cellStyle name="20% - Accent6 119 3" xfId="8502"/>
    <cellStyle name="20% - Accent6 119 3 2" xfId="17517"/>
    <cellStyle name="20% - Accent6 119 4" xfId="13010"/>
    <cellStyle name="20% - Accent6 12" xfId="1047"/>
    <cellStyle name="20% - Accent6 12 2" xfId="1048"/>
    <cellStyle name="20% - Accent6 12 2 2" xfId="4983"/>
    <cellStyle name="20% - Accent6 12 2 2 2" xfId="9714"/>
    <cellStyle name="20% - Accent6 12 2 2 2 2" xfId="18729"/>
    <cellStyle name="20% - Accent6 12 2 2 3" xfId="14222"/>
    <cellStyle name="20% - Accent6 12 2 3" xfId="7373"/>
    <cellStyle name="20% - Accent6 12 2 3 2" xfId="16388"/>
    <cellStyle name="20% - Accent6 12 2 4" xfId="11881"/>
    <cellStyle name="20% - Accent6 12 3" xfId="4984"/>
    <cellStyle name="20% - Accent6 12 3 2" xfId="9715"/>
    <cellStyle name="20% - Accent6 12 3 2 2" xfId="18730"/>
    <cellStyle name="20% - Accent6 12 3 3" xfId="14223"/>
    <cellStyle name="20% - Accent6 12 4" xfId="7372"/>
    <cellStyle name="20% - Accent6 12 4 2" xfId="16387"/>
    <cellStyle name="20% - Accent6 12 5" xfId="11880"/>
    <cellStyle name="20% - Accent6 12_draft transactions report_052009_rvsd" xfId="1049"/>
    <cellStyle name="20% - Accent6 120" xfId="3126"/>
    <cellStyle name="20% - Accent6 120 2" xfId="4985"/>
    <cellStyle name="20% - Accent6 120 2 2" xfId="9716"/>
    <cellStyle name="20% - Accent6 120 2 2 2" xfId="18731"/>
    <cellStyle name="20% - Accent6 120 2 3" xfId="14224"/>
    <cellStyle name="20% - Accent6 120 3" xfId="8515"/>
    <cellStyle name="20% - Accent6 120 3 2" xfId="17530"/>
    <cellStyle name="20% - Accent6 120 4" xfId="13023"/>
    <cellStyle name="20% - Accent6 121" xfId="3139"/>
    <cellStyle name="20% - Accent6 121 2" xfId="4986"/>
    <cellStyle name="20% - Accent6 121 2 2" xfId="9717"/>
    <cellStyle name="20% - Accent6 121 2 2 2" xfId="18732"/>
    <cellStyle name="20% - Accent6 121 2 3" xfId="14225"/>
    <cellStyle name="20% - Accent6 121 3" xfId="8528"/>
    <cellStyle name="20% - Accent6 121 3 2" xfId="17543"/>
    <cellStyle name="20% - Accent6 121 4" xfId="13036"/>
    <cellStyle name="20% - Accent6 122" xfId="3153"/>
    <cellStyle name="20% - Accent6 123" xfId="3195"/>
    <cellStyle name="20% - Accent6 124" xfId="3217"/>
    <cellStyle name="20% - Accent6 125" xfId="3259"/>
    <cellStyle name="20% - Accent6 126" xfId="3301"/>
    <cellStyle name="20% - Accent6 127" xfId="3362"/>
    <cellStyle name="20% - Accent6 127 2" xfId="4987"/>
    <cellStyle name="20% - Accent6 127 2 2" xfId="9718"/>
    <cellStyle name="20% - Accent6 127 2 2 2" xfId="18733"/>
    <cellStyle name="20% - Accent6 127 2 3" xfId="14226"/>
    <cellStyle name="20% - Accent6 127 3" xfId="8541"/>
    <cellStyle name="20% - Accent6 127 3 2" xfId="17556"/>
    <cellStyle name="20% - Accent6 127 4" xfId="13049"/>
    <cellStyle name="20% - Accent6 128" xfId="3375"/>
    <cellStyle name="20% - Accent6 128 2" xfId="4988"/>
    <cellStyle name="20% - Accent6 128 2 2" xfId="9719"/>
    <cellStyle name="20% - Accent6 128 2 2 2" xfId="18734"/>
    <cellStyle name="20% - Accent6 128 2 3" xfId="14227"/>
    <cellStyle name="20% - Accent6 128 3" xfId="8554"/>
    <cellStyle name="20% - Accent6 128 3 2" xfId="17569"/>
    <cellStyle name="20% - Accent6 128 4" xfId="13062"/>
    <cellStyle name="20% - Accent6 129" xfId="3388"/>
    <cellStyle name="20% - Accent6 129 2" xfId="4989"/>
    <cellStyle name="20% - Accent6 129 2 2" xfId="9720"/>
    <cellStyle name="20% - Accent6 129 2 2 2" xfId="18735"/>
    <cellStyle name="20% - Accent6 129 2 3" xfId="14228"/>
    <cellStyle name="20% - Accent6 129 3" xfId="8567"/>
    <cellStyle name="20% - Accent6 129 3 2" xfId="17582"/>
    <cellStyle name="20% - Accent6 129 4" xfId="13075"/>
    <cellStyle name="20% - Accent6 13" xfId="1050"/>
    <cellStyle name="20% - Accent6 13 2" xfId="1051"/>
    <cellStyle name="20% - Accent6 13 2 2" xfId="4990"/>
    <cellStyle name="20% - Accent6 13 2 2 2" xfId="9721"/>
    <cellStyle name="20% - Accent6 13 2 2 2 2" xfId="18736"/>
    <cellStyle name="20% - Accent6 13 2 2 3" xfId="14229"/>
    <cellStyle name="20% - Accent6 13 2 3" xfId="7375"/>
    <cellStyle name="20% - Accent6 13 2 3 2" xfId="16390"/>
    <cellStyle name="20% - Accent6 13 2 4" xfId="11883"/>
    <cellStyle name="20% - Accent6 13 3" xfId="4991"/>
    <cellStyle name="20% - Accent6 13 3 2" xfId="9722"/>
    <cellStyle name="20% - Accent6 13 3 2 2" xfId="18737"/>
    <cellStyle name="20% - Accent6 13 3 3" xfId="14230"/>
    <cellStyle name="20% - Accent6 13 4" xfId="7374"/>
    <cellStyle name="20% - Accent6 13 4 2" xfId="16389"/>
    <cellStyle name="20% - Accent6 13 5" xfId="11882"/>
    <cellStyle name="20% - Accent6 13_draft transactions report_052009_rvsd" xfId="1052"/>
    <cellStyle name="20% - Accent6 130" xfId="3401"/>
    <cellStyle name="20% - Accent6 130 2" xfId="4992"/>
    <cellStyle name="20% - Accent6 130 2 2" xfId="9723"/>
    <cellStyle name="20% - Accent6 130 2 2 2" xfId="18738"/>
    <cellStyle name="20% - Accent6 130 2 3" xfId="14231"/>
    <cellStyle name="20% - Accent6 130 3" xfId="8580"/>
    <cellStyle name="20% - Accent6 130 3 2" xfId="17595"/>
    <cellStyle name="20% - Accent6 130 4" xfId="13088"/>
    <cellStyle name="20% - Accent6 131" xfId="3414"/>
    <cellStyle name="20% - Accent6 131 2" xfId="4993"/>
    <cellStyle name="20% - Accent6 131 2 2" xfId="9724"/>
    <cellStyle name="20% - Accent6 131 2 2 2" xfId="18739"/>
    <cellStyle name="20% - Accent6 131 2 3" xfId="14232"/>
    <cellStyle name="20% - Accent6 131 3" xfId="8593"/>
    <cellStyle name="20% - Accent6 131 3 2" xfId="17608"/>
    <cellStyle name="20% - Accent6 131 4" xfId="13101"/>
    <cellStyle name="20% - Accent6 132" xfId="3427"/>
    <cellStyle name="20% - Accent6 132 2" xfId="4994"/>
    <cellStyle name="20% - Accent6 132 2 2" xfId="9725"/>
    <cellStyle name="20% - Accent6 132 2 2 2" xfId="18740"/>
    <cellStyle name="20% - Accent6 132 2 3" xfId="14233"/>
    <cellStyle name="20% - Accent6 132 3" xfId="8606"/>
    <cellStyle name="20% - Accent6 132 3 2" xfId="17621"/>
    <cellStyle name="20% - Accent6 132 4" xfId="13114"/>
    <cellStyle name="20% - Accent6 133" xfId="3440"/>
    <cellStyle name="20% - Accent6 133 2" xfId="4995"/>
    <cellStyle name="20% - Accent6 133 2 2" xfId="9726"/>
    <cellStyle name="20% - Accent6 133 2 2 2" xfId="18741"/>
    <cellStyle name="20% - Accent6 133 2 3" xfId="14234"/>
    <cellStyle name="20% - Accent6 133 3" xfId="8619"/>
    <cellStyle name="20% - Accent6 133 3 2" xfId="17634"/>
    <cellStyle name="20% - Accent6 133 4" xfId="13127"/>
    <cellStyle name="20% - Accent6 134" xfId="3453"/>
    <cellStyle name="20% - Accent6 134 2" xfId="4996"/>
    <cellStyle name="20% - Accent6 134 2 2" xfId="9727"/>
    <cellStyle name="20% - Accent6 134 2 2 2" xfId="18742"/>
    <cellStyle name="20% - Accent6 134 2 3" xfId="14235"/>
    <cellStyle name="20% - Accent6 134 3" xfId="8632"/>
    <cellStyle name="20% - Accent6 134 3 2" xfId="17647"/>
    <cellStyle name="20% - Accent6 134 4" xfId="13140"/>
    <cellStyle name="20% - Accent6 135" xfId="3467"/>
    <cellStyle name="20% - Accent6 136" xfId="3509"/>
    <cellStyle name="20% - Accent6 137" xfId="3531"/>
    <cellStyle name="20% - Accent6 138" xfId="3592"/>
    <cellStyle name="20% - Accent6 138 2" xfId="4997"/>
    <cellStyle name="20% - Accent6 138 2 2" xfId="9728"/>
    <cellStyle name="20% - Accent6 138 2 2 2" xfId="18743"/>
    <cellStyle name="20% - Accent6 138 2 3" xfId="14236"/>
    <cellStyle name="20% - Accent6 138 3" xfId="8645"/>
    <cellStyle name="20% - Accent6 138 3 2" xfId="17660"/>
    <cellStyle name="20% - Accent6 138 4" xfId="13153"/>
    <cellStyle name="20% - Accent6 139" xfId="3619"/>
    <cellStyle name="20% - Accent6 139 2" xfId="4998"/>
    <cellStyle name="20% - Accent6 139 2 2" xfId="9729"/>
    <cellStyle name="20% - Accent6 139 2 2 2" xfId="18744"/>
    <cellStyle name="20% - Accent6 139 2 3" xfId="14237"/>
    <cellStyle name="20% - Accent6 139 3" xfId="8658"/>
    <cellStyle name="20% - Accent6 139 3 2" xfId="17673"/>
    <cellStyle name="20% - Accent6 139 4" xfId="13166"/>
    <cellStyle name="20% - Accent6 14" xfId="1053"/>
    <cellStyle name="20% - Accent6 14 2" xfId="1054"/>
    <cellStyle name="20% - Accent6 14 2 2" xfId="4999"/>
    <cellStyle name="20% - Accent6 14 2 2 2" xfId="9730"/>
    <cellStyle name="20% - Accent6 14 2 2 2 2" xfId="18745"/>
    <cellStyle name="20% - Accent6 14 2 2 3" xfId="14238"/>
    <cellStyle name="20% - Accent6 14 2 3" xfId="7377"/>
    <cellStyle name="20% - Accent6 14 2 3 2" xfId="16392"/>
    <cellStyle name="20% - Accent6 14 2 4" xfId="11885"/>
    <cellStyle name="20% - Accent6 14 3" xfId="5000"/>
    <cellStyle name="20% - Accent6 14 3 2" xfId="9731"/>
    <cellStyle name="20% - Accent6 14 3 2 2" xfId="18746"/>
    <cellStyle name="20% - Accent6 14 3 3" xfId="14239"/>
    <cellStyle name="20% - Accent6 14 4" xfId="7376"/>
    <cellStyle name="20% - Accent6 14 4 2" xfId="16391"/>
    <cellStyle name="20% - Accent6 14 5" xfId="11884"/>
    <cellStyle name="20% - Accent6 14_draft transactions report_052009_rvsd" xfId="1055"/>
    <cellStyle name="20% - Accent6 140" xfId="3632"/>
    <cellStyle name="20% - Accent6 140 2" xfId="5001"/>
    <cellStyle name="20% - Accent6 140 2 2" xfId="9732"/>
    <cellStyle name="20% - Accent6 140 2 2 2" xfId="18747"/>
    <cellStyle name="20% - Accent6 140 2 3" xfId="14240"/>
    <cellStyle name="20% - Accent6 140 3" xfId="8671"/>
    <cellStyle name="20% - Accent6 140 3 2" xfId="17686"/>
    <cellStyle name="20% - Accent6 140 4" xfId="13179"/>
    <cellStyle name="20% - Accent6 141" xfId="3645"/>
    <cellStyle name="20% - Accent6 141 2" xfId="5002"/>
    <cellStyle name="20% - Accent6 141 2 2" xfId="9733"/>
    <cellStyle name="20% - Accent6 141 2 2 2" xfId="18748"/>
    <cellStyle name="20% - Accent6 141 2 3" xfId="14241"/>
    <cellStyle name="20% - Accent6 141 3" xfId="8684"/>
    <cellStyle name="20% - Accent6 141 3 2" xfId="17699"/>
    <cellStyle name="20% - Accent6 141 4" xfId="13192"/>
    <cellStyle name="20% - Accent6 142" xfId="3658"/>
    <cellStyle name="20% - Accent6 142 2" xfId="5003"/>
    <cellStyle name="20% - Accent6 142 2 2" xfId="9734"/>
    <cellStyle name="20% - Accent6 142 2 2 2" xfId="18749"/>
    <cellStyle name="20% - Accent6 142 2 3" xfId="14242"/>
    <cellStyle name="20% - Accent6 142 3" xfId="8697"/>
    <cellStyle name="20% - Accent6 142 3 2" xfId="17712"/>
    <cellStyle name="20% - Accent6 142 4" xfId="13205"/>
    <cellStyle name="20% - Accent6 143" xfId="3671"/>
    <cellStyle name="20% - Accent6 143 2" xfId="5004"/>
    <cellStyle name="20% - Accent6 143 2 2" xfId="9735"/>
    <cellStyle name="20% - Accent6 143 2 2 2" xfId="18750"/>
    <cellStyle name="20% - Accent6 143 2 3" xfId="14243"/>
    <cellStyle name="20% - Accent6 143 3" xfId="8710"/>
    <cellStyle name="20% - Accent6 143 3 2" xfId="17725"/>
    <cellStyle name="20% - Accent6 143 4" xfId="13218"/>
    <cellStyle name="20% - Accent6 144" xfId="3684"/>
    <cellStyle name="20% - Accent6 144 2" xfId="5005"/>
    <cellStyle name="20% - Accent6 144 2 2" xfId="9736"/>
    <cellStyle name="20% - Accent6 144 2 2 2" xfId="18751"/>
    <cellStyle name="20% - Accent6 144 2 3" xfId="14244"/>
    <cellStyle name="20% - Accent6 144 3" xfId="8723"/>
    <cellStyle name="20% - Accent6 144 3 2" xfId="17738"/>
    <cellStyle name="20% - Accent6 144 4" xfId="13231"/>
    <cellStyle name="20% - Accent6 145" xfId="3697"/>
    <cellStyle name="20% - Accent6 145 2" xfId="5006"/>
    <cellStyle name="20% - Accent6 145 2 2" xfId="9737"/>
    <cellStyle name="20% - Accent6 145 2 2 2" xfId="18752"/>
    <cellStyle name="20% - Accent6 145 2 3" xfId="14245"/>
    <cellStyle name="20% - Accent6 145 3" xfId="8736"/>
    <cellStyle name="20% - Accent6 145 3 2" xfId="17751"/>
    <cellStyle name="20% - Accent6 145 4" xfId="13244"/>
    <cellStyle name="20% - Accent6 146" xfId="3711"/>
    <cellStyle name="20% - Accent6 146 2" xfId="5007"/>
    <cellStyle name="20% - Accent6 146 2 2" xfId="9738"/>
    <cellStyle name="20% - Accent6 146 2 2 2" xfId="18753"/>
    <cellStyle name="20% - Accent6 146 2 3" xfId="14246"/>
    <cellStyle name="20% - Accent6 146 3" xfId="8749"/>
    <cellStyle name="20% - Accent6 146 3 2" xfId="17764"/>
    <cellStyle name="20% - Accent6 146 4" xfId="13257"/>
    <cellStyle name="20% - Accent6 147" xfId="3606"/>
    <cellStyle name="20% - Accent6 148" xfId="3752"/>
    <cellStyle name="20% - Accent6 149" xfId="3774"/>
    <cellStyle name="20% - Accent6 15" xfId="1056"/>
    <cellStyle name="20% - Accent6 15 2" xfId="1057"/>
    <cellStyle name="20% - Accent6 15 2 2" xfId="5008"/>
    <cellStyle name="20% - Accent6 15 2 2 2" xfId="9739"/>
    <cellStyle name="20% - Accent6 15 2 2 2 2" xfId="18754"/>
    <cellStyle name="20% - Accent6 15 2 2 3" xfId="14247"/>
    <cellStyle name="20% - Accent6 15 2 3" xfId="7379"/>
    <cellStyle name="20% - Accent6 15 2 3 2" xfId="16394"/>
    <cellStyle name="20% - Accent6 15 2 4" xfId="11887"/>
    <cellStyle name="20% - Accent6 15 3" xfId="5009"/>
    <cellStyle name="20% - Accent6 15 3 2" xfId="9740"/>
    <cellStyle name="20% - Accent6 15 3 2 2" xfId="18755"/>
    <cellStyle name="20% - Accent6 15 3 3" xfId="14248"/>
    <cellStyle name="20% - Accent6 15 4" xfId="7378"/>
    <cellStyle name="20% - Accent6 15 4 2" xfId="16393"/>
    <cellStyle name="20% - Accent6 15 5" xfId="11886"/>
    <cellStyle name="20% - Accent6 15_draft transactions report_052009_rvsd" xfId="1058"/>
    <cellStyle name="20% - Accent6 150" xfId="3835"/>
    <cellStyle name="20% - Accent6 151" xfId="3877"/>
    <cellStyle name="20% - Accent6 152" xfId="3990"/>
    <cellStyle name="20% - Accent6 153" xfId="5010"/>
    <cellStyle name="20% - Accent6 153 2" xfId="9741"/>
    <cellStyle name="20% - Accent6 153 2 2" xfId="18756"/>
    <cellStyle name="20% - Accent6 153 3" xfId="14249"/>
    <cellStyle name="20% - Accent6 154" xfId="7358"/>
    <cellStyle name="20% - Accent6 154 2" xfId="16373"/>
    <cellStyle name="20% - Accent6 155" xfId="11866"/>
    <cellStyle name="20% - Accent6 16" xfId="1059"/>
    <cellStyle name="20% - Accent6 16 2" xfId="1060"/>
    <cellStyle name="20% - Accent6 16 2 2" xfId="5011"/>
    <cellStyle name="20% - Accent6 16 2 2 2" xfId="9742"/>
    <cellStyle name="20% - Accent6 16 2 2 2 2" xfId="18757"/>
    <cellStyle name="20% - Accent6 16 2 2 3" xfId="14250"/>
    <cellStyle name="20% - Accent6 16 2 3" xfId="7381"/>
    <cellStyle name="20% - Accent6 16 2 3 2" xfId="16396"/>
    <cellStyle name="20% - Accent6 16 2 4" xfId="11889"/>
    <cellStyle name="20% - Accent6 16 3" xfId="5012"/>
    <cellStyle name="20% - Accent6 16 3 2" xfId="9743"/>
    <cellStyle name="20% - Accent6 16 3 2 2" xfId="18758"/>
    <cellStyle name="20% - Accent6 16 3 3" xfId="14251"/>
    <cellStyle name="20% - Accent6 16 4" xfId="7380"/>
    <cellStyle name="20% - Accent6 16 4 2" xfId="16395"/>
    <cellStyle name="20% - Accent6 16 5" xfId="11888"/>
    <cellStyle name="20% - Accent6 16_draft transactions report_052009_rvsd" xfId="1061"/>
    <cellStyle name="20% - Accent6 17" xfId="1062"/>
    <cellStyle name="20% - Accent6 17 2" xfId="1063"/>
    <cellStyle name="20% - Accent6 17 2 2" xfId="5013"/>
    <cellStyle name="20% - Accent6 17 2 2 2" xfId="9744"/>
    <cellStyle name="20% - Accent6 17 2 2 2 2" xfId="18759"/>
    <cellStyle name="20% - Accent6 17 2 2 3" xfId="14252"/>
    <cellStyle name="20% - Accent6 17 2 3" xfId="7383"/>
    <cellStyle name="20% - Accent6 17 2 3 2" xfId="16398"/>
    <cellStyle name="20% - Accent6 17 2 4" xfId="11891"/>
    <cellStyle name="20% - Accent6 17 3" xfId="5014"/>
    <cellStyle name="20% - Accent6 17 3 2" xfId="9745"/>
    <cellStyle name="20% - Accent6 17 3 2 2" xfId="18760"/>
    <cellStyle name="20% - Accent6 17 3 3" xfId="14253"/>
    <cellStyle name="20% - Accent6 17 4" xfId="7382"/>
    <cellStyle name="20% - Accent6 17 4 2" xfId="16397"/>
    <cellStyle name="20% - Accent6 17 5" xfId="11890"/>
    <cellStyle name="20% - Accent6 17_draft transactions report_052009_rvsd" xfId="1064"/>
    <cellStyle name="20% - Accent6 18" xfId="1065"/>
    <cellStyle name="20% - Accent6 18 2" xfId="1066"/>
    <cellStyle name="20% - Accent6 18 2 2" xfId="5015"/>
    <cellStyle name="20% - Accent6 18 2 2 2" xfId="9746"/>
    <cellStyle name="20% - Accent6 18 2 2 2 2" xfId="18761"/>
    <cellStyle name="20% - Accent6 18 2 2 3" xfId="14254"/>
    <cellStyle name="20% - Accent6 18 2 3" xfId="7385"/>
    <cellStyle name="20% - Accent6 18 2 3 2" xfId="16400"/>
    <cellStyle name="20% - Accent6 18 2 4" xfId="11893"/>
    <cellStyle name="20% - Accent6 18 3" xfId="5016"/>
    <cellStyle name="20% - Accent6 18 3 2" xfId="9747"/>
    <cellStyle name="20% - Accent6 18 3 2 2" xfId="18762"/>
    <cellStyle name="20% - Accent6 18 3 3" xfId="14255"/>
    <cellStyle name="20% - Accent6 18 4" xfId="7384"/>
    <cellStyle name="20% - Accent6 18 4 2" xfId="16399"/>
    <cellStyle name="20% - Accent6 18 5" xfId="11892"/>
    <cellStyle name="20% - Accent6 18_draft transactions report_052009_rvsd" xfId="1067"/>
    <cellStyle name="20% - Accent6 19" xfId="1068"/>
    <cellStyle name="20% - Accent6 19 2" xfId="1069"/>
    <cellStyle name="20% - Accent6 19 2 2" xfId="5017"/>
    <cellStyle name="20% - Accent6 19 2 2 2" xfId="9748"/>
    <cellStyle name="20% - Accent6 19 2 2 2 2" xfId="18763"/>
    <cellStyle name="20% - Accent6 19 2 2 3" xfId="14256"/>
    <cellStyle name="20% - Accent6 19 2 3" xfId="7387"/>
    <cellStyle name="20% - Accent6 19 2 3 2" xfId="16402"/>
    <cellStyle name="20% - Accent6 19 2 4" xfId="11895"/>
    <cellStyle name="20% - Accent6 19 3" xfId="5018"/>
    <cellStyle name="20% - Accent6 19 3 2" xfId="9749"/>
    <cellStyle name="20% - Accent6 19 3 2 2" xfId="18764"/>
    <cellStyle name="20% - Accent6 19 3 3" xfId="14257"/>
    <cellStyle name="20% - Accent6 19 4" xfId="7386"/>
    <cellStyle name="20% - Accent6 19 4 2" xfId="16401"/>
    <cellStyle name="20% - Accent6 19 5" xfId="11894"/>
    <cellStyle name="20% - Accent6 19_draft transactions report_052009_rvsd" xfId="1070"/>
    <cellStyle name="20% - Accent6 2" xfId="1071"/>
    <cellStyle name="20% - Accent6 2 2" xfId="1072"/>
    <cellStyle name="20% - Accent6 2 2 2" xfId="1073"/>
    <cellStyle name="20% - Accent6 2 2 2 2" xfId="5019"/>
    <cellStyle name="20% - Accent6 2 2 2 2 2" xfId="9750"/>
    <cellStyle name="20% - Accent6 2 2 2 2 2 2" xfId="18765"/>
    <cellStyle name="20% - Accent6 2 2 2 2 3" xfId="14258"/>
    <cellStyle name="20% - Accent6 2 2 2 3" xfId="7390"/>
    <cellStyle name="20% - Accent6 2 2 2 3 2" xfId="16405"/>
    <cellStyle name="20% - Accent6 2 2 2 4" xfId="11898"/>
    <cellStyle name="20% - Accent6 2 2 3" xfId="5020"/>
    <cellStyle name="20% - Accent6 2 2 3 2" xfId="9751"/>
    <cellStyle name="20% - Accent6 2 2 3 2 2" xfId="18766"/>
    <cellStyle name="20% - Accent6 2 2 3 3" xfId="14259"/>
    <cellStyle name="20% - Accent6 2 2 4" xfId="7389"/>
    <cellStyle name="20% - Accent6 2 2 4 2" xfId="16404"/>
    <cellStyle name="20% - Accent6 2 2 5" xfId="11897"/>
    <cellStyle name="20% - Accent6 2 2_draft transactions report_052009_rvsd" xfId="1074"/>
    <cellStyle name="20% - Accent6 2 3" xfId="1075"/>
    <cellStyle name="20% - Accent6 2 3 2" xfId="5021"/>
    <cellStyle name="20% - Accent6 2 3 2 2" xfId="9752"/>
    <cellStyle name="20% - Accent6 2 3 2 2 2" xfId="18767"/>
    <cellStyle name="20% - Accent6 2 3 2 3" xfId="14260"/>
    <cellStyle name="20% - Accent6 2 3 3" xfId="7391"/>
    <cellStyle name="20% - Accent6 2 3 3 2" xfId="16406"/>
    <cellStyle name="20% - Accent6 2 3 4" xfId="11899"/>
    <cellStyle name="20% - Accent6 2 4" xfId="5022"/>
    <cellStyle name="20% - Accent6 2 4 2" xfId="9753"/>
    <cellStyle name="20% - Accent6 2 4 2 2" xfId="18768"/>
    <cellStyle name="20% - Accent6 2 4 3" xfId="14261"/>
    <cellStyle name="20% - Accent6 2 5" xfId="7388"/>
    <cellStyle name="20% - Accent6 2 5 2" xfId="16403"/>
    <cellStyle name="20% - Accent6 2 6" xfId="11896"/>
    <cellStyle name="20% - Accent6 2_draft transactions report_052009_rvsd" xfId="1076"/>
    <cellStyle name="20% - Accent6 20" xfId="1077"/>
    <cellStyle name="20% - Accent6 20 2" xfId="1078"/>
    <cellStyle name="20% - Accent6 20 2 2" xfId="5023"/>
    <cellStyle name="20% - Accent6 20 2 2 2" xfId="9754"/>
    <cellStyle name="20% - Accent6 20 2 2 2 2" xfId="18769"/>
    <cellStyle name="20% - Accent6 20 2 2 3" xfId="14262"/>
    <cellStyle name="20% - Accent6 20 2 3" xfId="7393"/>
    <cellStyle name="20% - Accent6 20 2 3 2" xfId="16408"/>
    <cellStyle name="20% - Accent6 20 2 4" xfId="11901"/>
    <cellStyle name="20% - Accent6 20 3" xfId="5024"/>
    <cellStyle name="20% - Accent6 20 3 2" xfId="9755"/>
    <cellStyle name="20% - Accent6 20 3 2 2" xfId="18770"/>
    <cellStyle name="20% - Accent6 20 3 3" xfId="14263"/>
    <cellStyle name="20% - Accent6 20 4" xfId="7392"/>
    <cellStyle name="20% - Accent6 20 4 2" xfId="16407"/>
    <cellStyle name="20% - Accent6 20 5" xfId="11900"/>
    <cellStyle name="20% - Accent6 20_draft transactions report_052009_rvsd" xfId="1079"/>
    <cellStyle name="20% - Accent6 21" xfId="1080"/>
    <cellStyle name="20% - Accent6 21 2" xfId="1081"/>
    <cellStyle name="20% - Accent6 21 2 2" xfId="5025"/>
    <cellStyle name="20% - Accent6 21 2 2 2" xfId="9756"/>
    <cellStyle name="20% - Accent6 21 2 2 2 2" xfId="18771"/>
    <cellStyle name="20% - Accent6 21 2 2 3" xfId="14264"/>
    <cellStyle name="20% - Accent6 21 2 3" xfId="7395"/>
    <cellStyle name="20% - Accent6 21 2 3 2" xfId="16410"/>
    <cellStyle name="20% - Accent6 21 2 4" xfId="11903"/>
    <cellStyle name="20% - Accent6 21 3" xfId="5026"/>
    <cellStyle name="20% - Accent6 21 3 2" xfId="9757"/>
    <cellStyle name="20% - Accent6 21 3 2 2" xfId="18772"/>
    <cellStyle name="20% - Accent6 21 3 3" xfId="14265"/>
    <cellStyle name="20% - Accent6 21 4" xfId="7394"/>
    <cellStyle name="20% - Accent6 21 4 2" xfId="16409"/>
    <cellStyle name="20% - Accent6 21 5" xfId="11902"/>
    <cellStyle name="20% - Accent6 21_draft transactions report_052009_rvsd" xfId="1082"/>
    <cellStyle name="20% - Accent6 22" xfId="1083"/>
    <cellStyle name="20% - Accent6 22 2" xfId="1084"/>
    <cellStyle name="20% - Accent6 22 2 2" xfId="5027"/>
    <cellStyle name="20% - Accent6 22 2 2 2" xfId="9758"/>
    <cellStyle name="20% - Accent6 22 2 2 2 2" xfId="18773"/>
    <cellStyle name="20% - Accent6 22 2 2 3" xfId="14266"/>
    <cellStyle name="20% - Accent6 22 2 3" xfId="7397"/>
    <cellStyle name="20% - Accent6 22 2 3 2" xfId="16412"/>
    <cellStyle name="20% - Accent6 22 2 4" xfId="11905"/>
    <cellStyle name="20% - Accent6 22 3" xfId="5028"/>
    <cellStyle name="20% - Accent6 22 3 2" xfId="9759"/>
    <cellStyle name="20% - Accent6 22 3 2 2" xfId="18774"/>
    <cellStyle name="20% - Accent6 22 3 3" xfId="14267"/>
    <cellStyle name="20% - Accent6 22 4" xfId="7396"/>
    <cellStyle name="20% - Accent6 22 4 2" xfId="16411"/>
    <cellStyle name="20% - Accent6 22 5" xfId="11904"/>
    <cellStyle name="20% - Accent6 22_draft transactions report_052009_rvsd" xfId="1085"/>
    <cellStyle name="20% - Accent6 23" xfId="1086"/>
    <cellStyle name="20% - Accent6 23 2" xfId="1087"/>
    <cellStyle name="20% - Accent6 23 2 2" xfId="5029"/>
    <cellStyle name="20% - Accent6 23 2 2 2" xfId="9760"/>
    <cellStyle name="20% - Accent6 23 2 2 2 2" xfId="18775"/>
    <cellStyle name="20% - Accent6 23 2 2 3" xfId="14268"/>
    <cellStyle name="20% - Accent6 23 2 3" xfId="7399"/>
    <cellStyle name="20% - Accent6 23 2 3 2" xfId="16414"/>
    <cellStyle name="20% - Accent6 23 2 4" xfId="11907"/>
    <cellStyle name="20% - Accent6 23 3" xfId="5030"/>
    <cellStyle name="20% - Accent6 23 3 2" xfId="9761"/>
    <cellStyle name="20% - Accent6 23 3 2 2" xfId="18776"/>
    <cellStyle name="20% - Accent6 23 3 3" xfId="14269"/>
    <cellStyle name="20% - Accent6 23 4" xfId="7398"/>
    <cellStyle name="20% - Accent6 23 4 2" xfId="16413"/>
    <cellStyle name="20% - Accent6 23 5" xfId="11906"/>
    <cellStyle name="20% - Accent6 23_draft transactions report_052009_rvsd" xfId="1088"/>
    <cellStyle name="20% - Accent6 24" xfId="1089"/>
    <cellStyle name="20% - Accent6 24 2" xfId="1090"/>
    <cellStyle name="20% - Accent6 24 2 2" xfId="5031"/>
    <cellStyle name="20% - Accent6 24 2 2 2" xfId="9762"/>
    <cellStyle name="20% - Accent6 24 2 2 2 2" xfId="18777"/>
    <cellStyle name="20% - Accent6 24 2 2 3" xfId="14270"/>
    <cellStyle name="20% - Accent6 24 2 3" xfId="7401"/>
    <cellStyle name="20% - Accent6 24 2 3 2" xfId="16416"/>
    <cellStyle name="20% - Accent6 24 2 4" xfId="11909"/>
    <cellStyle name="20% - Accent6 24 3" xfId="5032"/>
    <cellStyle name="20% - Accent6 24 3 2" xfId="9763"/>
    <cellStyle name="20% - Accent6 24 3 2 2" xfId="18778"/>
    <cellStyle name="20% - Accent6 24 3 3" xfId="14271"/>
    <cellStyle name="20% - Accent6 24 4" xfId="7400"/>
    <cellStyle name="20% - Accent6 24 4 2" xfId="16415"/>
    <cellStyle name="20% - Accent6 24 5" xfId="11908"/>
    <cellStyle name="20% - Accent6 24_draft transactions report_052009_rvsd" xfId="1091"/>
    <cellStyle name="20% - Accent6 25" xfId="1092"/>
    <cellStyle name="20% - Accent6 25 2" xfId="1093"/>
    <cellStyle name="20% - Accent6 25 2 2" xfId="5033"/>
    <cellStyle name="20% - Accent6 25 2 2 2" xfId="9764"/>
    <cellStyle name="20% - Accent6 25 2 2 2 2" xfId="18779"/>
    <cellStyle name="20% - Accent6 25 2 2 3" xfId="14272"/>
    <cellStyle name="20% - Accent6 25 2 3" xfId="7403"/>
    <cellStyle name="20% - Accent6 25 2 3 2" xfId="16418"/>
    <cellStyle name="20% - Accent6 25 2 4" xfId="11911"/>
    <cellStyle name="20% - Accent6 25 3" xfId="5034"/>
    <cellStyle name="20% - Accent6 25 3 2" xfId="9765"/>
    <cellStyle name="20% - Accent6 25 3 2 2" xfId="18780"/>
    <cellStyle name="20% - Accent6 25 3 3" xfId="14273"/>
    <cellStyle name="20% - Accent6 25 4" xfId="7402"/>
    <cellStyle name="20% - Accent6 25 4 2" xfId="16417"/>
    <cellStyle name="20% - Accent6 25 5" xfId="11910"/>
    <cellStyle name="20% - Accent6 25_draft transactions report_052009_rvsd" xfId="1094"/>
    <cellStyle name="20% - Accent6 26" xfId="1095"/>
    <cellStyle name="20% - Accent6 26 2" xfId="1096"/>
    <cellStyle name="20% - Accent6 26 2 2" xfId="5035"/>
    <cellStyle name="20% - Accent6 26 2 2 2" xfId="9766"/>
    <cellStyle name="20% - Accent6 26 2 2 2 2" xfId="18781"/>
    <cellStyle name="20% - Accent6 26 2 2 3" xfId="14274"/>
    <cellStyle name="20% - Accent6 26 2 3" xfId="7405"/>
    <cellStyle name="20% - Accent6 26 2 3 2" xfId="16420"/>
    <cellStyle name="20% - Accent6 26 2 4" xfId="11913"/>
    <cellStyle name="20% - Accent6 26 3" xfId="5036"/>
    <cellStyle name="20% - Accent6 26 3 2" xfId="9767"/>
    <cellStyle name="20% - Accent6 26 3 2 2" xfId="18782"/>
    <cellStyle name="20% - Accent6 26 3 3" xfId="14275"/>
    <cellStyle name="20% - Accent6 26 4" xfId="7404"/>
    <cellStyle name="20% - Accent6 26 4 2" xfId="16419"/>
    <cellStyle name="20% - Accent6 26 5" xfId="11912"/>
    <cellStyle name="20% - Accent6 26_draft transactions report_052009_rvsd" xfId="1097"/>
    <cellStyle name="20% - Accent6 27" xfId="1098"/>
    <cellStyle name="20% - Accent6 27 2" xfId="1099"/>
    <cellStyle name="20% - Accent6 27 2 2" xfId="5037"/>
    <cellStyle name="20% - Accent6 27 2 2 2" xfId="9768"/>
    <cellStyle name="20% - Accent6 27 2 2 2 2" xfId="18783"/>
    <cellStyle name="20% - Accent6 27 2 2 3" xfId="14276"/>
    <cellStyle name="20% - Accent6 27 2 3" xfId="7407"/>
    <cellStyle name="20% - Accent6 27 2 3 2" xfId="16422"/>
    <cellStyle name="20% - Accent6 27 2 4" xfId="11915"/>
    <cellStyle name="20% - Accent6 27 3" xfId="5038"/>
    <cellStyle name="20% - Accent6 27 3 2" xfId="9769"/>
    <cellStyle name="20% - Accent6 27 3 2 2" xfId="18784"/>
    <cellStyle name="20% - Accent6 27 3 3" xfId="14277"/>
    <cellStyle name="20% - Accent6 27 4" xfId="7406"/>
    <cellStyle name="20% - Accent6 27 4 2" xfId="16421"/>
    <cellStyle name="20% - Accent6 27 5" xfId="11914"/>
    <cellStyle name="20% - Accent6 27_draft transactions report_052009_rvsd" xfId="1100"/>
    <cellStyle name="20% - Accent6 28" xfId="1101"/>
    <cellStyle name="20% - Accent6 28 2" xfId="1102"/>
    <cellStyle name="20% - Accent6 28 2 2" xfId="5039"/>
    <cellStyle name="20% - Accent6 28 2 2 2" xfId="9770"/>
    <cellStyle name="20% - Accent6 28 2 2 2 2" xfId="18785"/>
    <cellStyle name="20% - Accent6 28 2 2 3" xfId="14278"/>
    <cellStyle name="20% - Accent6 28 2 3" xfId="7409"/>
    <cellStyle name="20% - Accent6 28 2 3 2" xfId="16424"/>
    <cellStyle name="20% - Accent6 28 2 4" xfId="11917"/>
    <cellStyle name="20% - Accent6 28 3" xfId="5040"/>
    <cellStyle name="20% - Accent6 28 3 2" xfId="9771"/>
    <cellStyle name="20% - Accent6 28 3 2 2" xfId="18786"/>
    <cellStyle name="20% - Accent6 28 3 3" xfId="14279"/>
    <cellStyle name="20% - Accent6 28 4" xfId="7408"/>
    <cellStyle name="20% - Accent6 28 4 2" xfId="16423"/>
    <cellStyle name="20% - Accent6 28 5" xfId="11916"/>
    <cellStyle name="20% - Accent6 28_draft transactions report_052009_rvsd" xfId="1103"/>
    <cellStyle name="20% - Accent6 29" xfId="1104"/>
    <cellStyle name="20% - Accent6 29 2" xfId="1105"/>
    <cellStyle name="20% - Accent6 29 2 2" xfId="5041"/>
    <cellStyle name="20% - Accent6 29 2 2 2" xfId="9772"/>
    <cellStyle name="20% - Accent6 29 2 2 2 2" xfId="18787"/>
    <cellStyle name="20% - Accent6 29 2 2 3" xfId="14280"/>
    <cellStyle name="20% - Accent6 29 2 3" xfId="7411"/>
    <cellStyle name="20% - Accent6 29 2 3 2" xfId="16426"/>
    <cellStyle name="20% - Accent6 29 2 4" xfId="11919"/>
    <cellStyle name="20% - Accent6 29 3" xfId="5042"/>
    <cellStyle name="20% - Accent6 29 3 2" xfId="9773"/>
    <cellStyle name="20% - Accent6 29 3 2 2" xfId="18788"/>
    <cellStyle name="20% - Accent6 29 3 3" xfId="14281"/>
    <cellStyle name="20% - Accent6 29 4" xfId="7410"/>
    <cellStyle name="20% - Accent6 29 4 2" xfId="16425"/>
    <cellStyle name="20% - Accent6 29 5" xfId="11918"/>
    <cellStyle name="20% - Accent6 29_draft transactions report_052009_rvsd" xfId="1106"/>
    <cellStyle name="20% - Accent6 3" xfId="1107"/>
    <cellStyle name="20% - Accent6 3 2" xfId="1108"/>
    <cellStyle name="20% - Accent6 3 2 2" xfId="1109"/>
    <cellStyle name="20% - Accent6 3 2 2 2" xfId="5043"/>
    <cellStyle name="20% - Accent6 3 2 2 2 2" xfId="9774"/>
    <cellStyle name="20% - Accent6 3 2 2 2 2 2" xfId="18789"/>
    <cellStyle name="20% - Accent6 3 2 2 2 3" xfId="14282"/>
    <cellStyle name="20% - Accent6 3 2 2 3" xfId="7414"/>
    <cellStyle name="20% - Accent6 3 2 2 3 2" xfId="16429"/>
    <cellStyle name="20% - Accent6 3 2 2 4" xfId="11922"/>
    <cellStyle name="20% - Accent6 3 2 3" xfId="5044"/>
    <cellStyle name="20% - Accent6 3 2 3 2" xfId="9775"/>
    <cellStyle name="20% - Accent6 3 2 3 2 2" xfId="18790"/>
    <cellStyle name="20% - Accent6 3 2 3 3" xfId="14283"/>
    <cellStyle name="20% - Accent6 3 2 4" xfId="7413"/>
    <cellStyle name="20% - Accent6 3 2 4 2" xfId="16428"/>
    <cellStyle name="20% - Accent6 3 2 5" xfId="11921"/>
    <cellStyle name="20% - Accent6 3 2_draft transactions report_052009_rvsd" xfId="1110"/>
    <cellStyle name="20% - Accent6 3 3" xfId="1111"/>
    <cellStyle name="20% - Accent6 3 3 2" xfId="5045"/>
    <cellStyle name="20% - Accent6 3 3 2 2" xfId="9776"/>
    <cellStyle name="20% - Accent6 3 3 2 2 2" xfId="18791"/>
    <cellStyle name="20% - Accent6 3 3 2 3" xfId="14284"/>
    <cellStyle name="20% - Accent6 3 3 3" xfId="7415"/>
    <cellStyle name="20% - Accent6 3 3 3 2" xfId="16430"/>
    <cellStyle name="20% - Accent6 3 3 4" xfId="11923"/>
    <cellStyle name="20% - Accent6 3 4" xfId="5046"/>
    <cellStyle name="20% - Accent6 3 4 2" xfId="9777"/>
    <cellStyle name="20% - Accent6 3 4 2 2" xfId="18792"/>
    <cellStyle name="20% - Accent6 3 4 3" xfId="14285"/>
    <cellStyle name="20% - Accent6 3 5" xfId="7412"/>
    <cellStyle name="20% - Accent6 3 5 2" xfId="16427"/>
    <cellStyle name="20% - Accent6 3 6" xfId="11920"/>
    <cellStyle name="20% - Accent6 3_draft transactions report_052009_rvsd" xfId="1112"/>
    <cellStyle name="20% - Accent6 30" xfId="1113"/>
    <cellStyle name="20% - Accent6 30 2" xfId="1114"/>
    <cellStyle name="20% - Accent6 30 2 2" xfId="5047"/>
    <cellStyle name="20% - Accent6 30 2 2 2" xfId="9778"/>
    <cellStyle name="20% - Accent6 30 2 2 2 2" xfId="18793"/>
    <cellStyle name="20% - Accent6 30 2 2 3" xfId="14286"/>
    <cellStyle name="20% - Accent6 30 2 3" xfId="7417"/>
    <cellStyle name="20% - Accent6 30 2 3 2" xfId="16432"/>
    <cellStyle name="20% - Accent6 30 2 4" xfId="11925"/>
    <cellStyle name="20% - Accent6 30 3" xfId="5048"/>
    <cellStyle name="20% - Accent6 30 3 2" xfId="9779"/>
    <cellStyle name="20% - Accent6 30 3 2 2" xfId="18794"/>
    <cellStyle name="20% - Accent6 30 3 3" xfId="14287"/>
    <cellStyle name="20% - Accent6 30 4" xfId="7416"/>
    <cellStyle name="20% - Accent6 30 4 2" xfId="16431"/>
    <cellStyle name="20% - Accent6 30 5" xfId="11924"/>
    <cellStyle name="20% - Accent6 30_draft transactions report_052009_rvsd" xfId="1115"/>
    <cellStyle name="20% - Accent6 31" xfId="1116"/>
    <cellStyle name="20% - Accent6 31 2" xfId="1117"/>
    <cellStyle name="20% - Accent6 31 2 2" xfId="5049"/>
    <cellStyle name="20% - Accent6 31 2 2 2" xfId="9780"/>
    <cellStyle name="20% - Accent6 31 2 2 2 2" xfId="18795"/>
    <cellStyle name="20% - Accent6 31 2 2 3" xfId="14288"/>
    <cellStyle name="20% - Accent6 31 2 3" xfId="7419"/>
    <cellStyle name="20% - Accent6 31 2 3 2" xfId="16434"/>
    <cellStyle name="20% - Accent6 31 2 4" xfId="11927"/>
    <cellStyle name="20% - Accent6 31 3" xfId="5050"/>
    <cellStyle name="20% - Accent6 31 3 2" xfId="9781"/>
    <cellStyle name="20% - Accent6 31 3 2 2" xfId="18796"/>
    <cellStyle name="20% - Accent6 31 3 3" xfId="14289"/>
    <cellStyle name="20% - Accent6 31 4" xfId="7418"/>
    <cellStyle name="20% - Accent6 31 4 2" xfId="16433"/>
    <cellStyle name="20% - Accent6 31 5" xfId="11926"/>
    <cellStyle name="20% - Accent6 31_draft transactions report_052009_rvsd" xfId="1118"/>
    <cellStyle name="20% - Accent6 32" xfId="1119"/>
    <cellStyle name="20% - Accent6 32 2" xfId="1120"/>
    <cellStyle name="20% - Accent6 32 2 2" xfId="5051"/>
    <cellStyle name="20% - Accent6 32 2 2 2" xfId="9782"/>
    <cellStyle name="20% - Accent6 32 2 2 2 2" xfId="18797"/>
    <cellStyle name="20% - Accent6 32 2 2 3" xfId="14290"/>
    <cellStyle name="20% - Accent6 32 2 3" xfId="7421"/>
    <cellStyle name="20% - Accent6 32 2 3 2" xfId="16436"/>
    <cellStyle name="20% - Accent6 32 2 4" xfId="11929"/>
    <cellStyle name="20% - Accent6 32 3" xfId="5052"/>
    <cellStyle name="20% - Accent6 32 3 2" xfId="9783"/>
    <cellStyle name="20% - Accent6 32 3 2 2" xfId="18798"/>
    <cellStyle name="20% - Accent6 32 3 3" xfId="14291"/>
    <cellStyle name="20% - Accent6 32 4" xfId="7420"/>
    <cellStyle name="20% - Accent6 32 4 2" xfId="16435"/>
    <cellStyle name="20% - Accent6 32 5" xfId="11928"/>
    <cellStyle name="20% - Accent6 32_draft transactions report_052009_rvsd" xfId="1121"/>
    <cellStyle name="20% - Accent6 33" xfId="1122"/>
    <cellStyle name="20% - Accent6 33 2" xfId="5053"/>
    <cellStyle name="20% - Accent6 33 2 2" xfId="9784"/>
    <cellStyle name="20% - Accent6 33 2 2 2" xfId="18799"/>
    <cellStyle name="20% - Accent6 33 2 3" xfId="14292"/>
    <cellStyle name="20% - Accent6 33 3" xfId="7422"/>
    <cellStyle name="20% - Accent6 33 3 2" xfId="16437"/>
    <cellStyle name="20% - Accent6 33 4" xfId="11930"/>
    <cellStyle name="20% - Accent6 34" xfId="1123"/>
    <cellStyle name="20% - Accent6 34 2" xfId="5054"/>
    <cellStyle name="20% - Accent6 34 2 2" xfId="9785"/>
    <cellStyle name="20% - Accent6 34 2 2 2" xfId="18800"/>
    <cellStyle name="20% - Accent6 34 2 3" xfId="14293"/>
    <cellStyle name="20% - Accent6 34 3" xfId="7423"/>
    <cellStyle name="20% - Accent6 34 3 2" xfId="16438"/>
    <cellStyle name="20% - Accent6 34 4" xfId="11931"/>
    <cellStyle name="20% - Accent6 35" xfId="1124"/>
    <cellStyle name="20% - Accent6 35 2" xfId="5055"/>
    <cellStyle name="20% - Accent6 35 2 2" xfId="9786"/>
    <cellStyle name="20% - Accent6 35 2 2 2" xfId="18801"/>
    <cellStyle name="20% - Accent6 35 2 3" xfId="14294"/>
    <cellStyle name="20% - Accent6 35 3" xfId="7424"/>
    <cellStyle name="20% - Accent6 35 3 2" xfId="16439"/>
    <cellStyle name="20% - Accent6 35 4" xfId="11932"/>
    <cellStyle name="20% - Accent6 36" xfId="1125"/>
    <cellStyle name="20% - Accent6 36 2" xfId="5056"/>
    <cellStyle name="20% - Accent6 36 2 2" xfId="9787"/>
    <cellStyle name="20% - Accent6 36 2 2 2" xfId="18802"/>
    <cellStyle name="20% - Accent6 36 2 3" xfId="14295"/>
    <cellStyle name="20% - Accent6 36 3" xfId="7425"/>
    <cellStyle name="20% - Accent6 36 3 2" xfId="16440"/>
    <cellStyle name="20% - Accent6 36 4" xfId="11933"/>
    <cellStyle name="20% - Accent6 37" xfId="1126"/>
    <cellStyle name="20% - Accent6 37 2" xfId="5057"/>
    <cellStyle name="20% - Accent6 37 2 2" xfId="9788"/>
    <cellStyle name="20% - Accent6 37 2 2 2" xfId="18803"/>
    <cellStyle name="20% - Accent6 37 2 3" xfId="14296"/>
    <cellStyle name="20% - Accent6 37 3" xfId="7426"/>
    <cellStyle name="20% - Accent6 37 3 2" xfId="16441"/>
    <cellStyle name="20% - Accent6 37 4" xfId="11934"/>
    <cellStyle name="20% - Accent6 38" xfId="1127"/>
    <cellStyle name="20% - Accent6 38 2" xfId="5058"/>
    <cellStyle name="20% - Accent6 38 2 2" xfId="9789"/>
    <cellStyle name="20% - Accent6 38 2 2 2" xfId="18804"/>
    <cellStyle name="20% - Accent6 38 2 3" xfId="14297"/>
    <cellStyle name="20% - Accent6 38 3" xfId="7427"/>
    <cellStyle name="20% - Accent6 38 3 2" xfId="16442"/>
    <cellStyle name="20% - Accent6 38 4" xfId="11935"/>
    <cellStyle name="20% - Accent6 39" xfId="1128"/>
    <cellStyle name="20% - Accent6 39 2" xfId="5059"/>
    <cellStyle name="20% - Accent6 39 2 2" xfId="9790"/>
    <cellStyle name="20% - Accent6 39 2 2 2" xfId="18805"/>
    <cellStyle name="20% - Accent6 39 2 3" xfId="14298"/>
    <cellStyle name="20% - Accent6 39 3" xfId="7428"/>
    <cellStyle name="20% - Accent6 39 3 2" xfId="16443"/>
    <cellStyle name="20% - Accent6 39 4" xfId="11936"/>
    <cellStyle name="20% - Accent6 4" xfId="1129"/>
    <cellStyle name="20% - Accent6 4 2" xfId="1130"/>
    <cellStyle name="20% - Accent6 4 2 2" xfId="1131"/>
    <cellStyle name="20% - Accent6 4 2 2 2" xfId="5060"/>
    <cellStyle name="20% - Accent6 4 2 2 2 2" xfId="9791"/>
    <cellStyle name="20% - Accent6 4 2 2 2 2 2" xfId="18806"/>
    <cellStyle name="20% - Accent6 4 2 2 2 3" xfId="14299"/>
    <cellStyle name="20% - Accent6 4 2 2 3" xfId="7431"/>
    <cellStyle name="20% - Accent6 4 2 2 3 2" xfId="16446"/>
    <cellStyle name="20% - Accent6 4 2 2 4" xfId="11939"/>
    <cellStyle name="20% - Accent6 4 2 3" xfId="5061"/>
    <cellStyle name="20% - Accent6 4 2 3 2" xfId="9792"/>
    <cellStyle name="20% - Accent6 4 2 3 2 2" xfId="18807"/>
    <cellStyle name="20% - Accent6 4 2 3 3" xfId="14300"/>
    <cellStyle name="20% - Accent6 4 2 4" xfId="7430"/>
    <cellStyle name="20% - Accent6 4 2 4 2" xfId="16445"/>
    <cellStyle name="20% - Accent6 4 2 5" xfId="11938"/>
    <cellStyle name="20% - Accent6 4 2_draft transactions report_052009_rvsd" xfId="1132"/>
    <cellStyle name="20% - Accent6 4 3" xfId="1133"/>
    <cellStyle name="20% - Accent6 4 3 2" xfId="5062"/>
    <cellStyle name="20% - Accent6 4 3 2 2" xfId="9793"/>
    <cellStyle name="20% - Accent6 4 3 2 2 2" xfId="18808"/>
    <cellStyle name="20% - Accent6 4 3 2 3" xfId="14301"/>
    <cellStyle name="20% - Accent6 4 3 3" xfId="7432"/>
    <cellStyle name="20% - Accent6 4 3 3 2" xfId="16447"/>
    <cellStyle name="20% - Accent6 4 3 4" xfId="11940"/>
    <cellStyle name="20% - Accent6 4 4" xfId="5063"/>
    <cellStyle name="20% - Accent6 4 4 2" xfId="9794"/>
    <cellStyle name="20% - Accent6 4 4 2 2" xfId="18809"/>
    <cellStyle name="20% - Accent6 4 4 3" xfId="14302"/>
    <cellStyle name="20% - Accent6 4 5" xfId="7429"/>
    <cellStyle name="20% - Accent6 4 5 2" xfId="16444"/>
    <cellStyle name="20% - Accent6 4 6" xfId="11937"/>
    <cellStyle name="20% - Accent6 4_draft transactions report_052009_rvsd" xfId="1134"/>
    <cellStyle name="20% - Accent6 40" xfId="1135"/>
    <cellStyle name="20% - Accent6 40 2" xfId="5064"/>
    <cellStyle name="20% - Accent6 40 2 2" xfId="9795"/>
    <cellStyle name="20% - Accent6 40 2 2 2" xfId="18810"/>
    <cellStyle name="20% - Accent6 40 2 3" xfId="14303"/>
    <cellStyle name="20% - Accent6 40 3" xfId="7433"/>
    <cellStyle name="20% - Accent6 40 3 2" xfId="16448"/>
    <cellStyle name="20% - Accent6 40 4" xfId="11941"/>
    <cellStyle name="20% - Accent6 41" xfId="1136"/>
    <cellStyle name="20% - Accent6 41 2" xfId="5065"/>
    <cellStyle name="20% - Accent6 41 2 2" xfId="9796"/>
    <cellStyle name="20% - Accent6 41 2 2 2" xfId="18811"/>
    <cellStyle name="20% - Accent6 41 2 3" xfId="14304"/>
    <cellStyle name="20% - Accent6 41 3" xfId="7434"/>
    <cellStyle name="20% - Accent6 41 3 2" xfId="16449"/>
    <cellStyle name="20% - Accent6 41 4" xfId="11942"/>
    <cellStyle name="20% - Accent6 42" xfId="1137"/>
    <cellStyle name="20% - Accent6 42 2" xfId="5066"/>
    <cellStyle name="20% - Accent6 42 2 2" xfId="9797"/>
    <cellStyle name="20% - Accent6 42 2 2 2" xfId="18812"/>
    <cellStyle name="20% - Accent6 42 2 3" xfId="14305"/>
    <cellStyle name="20% - Accent6 42 3" xfId="7435"/>
    <cellStyle name="20% - Accent6 42 3 2" xfId="16450"/>
    <cellStyle name="20% - Accent6 42 4" xfId="11943"/>
    <cellStyle name="20% - Accent6 43" xfId="1138"/>
    <cellStyle name="20% - Accent6 43 2" xfId="5067"/>
    <cellStyle name="20% - Accent6 43 2 2" xfId="9798"/>
    <cellStyle name="20% - Accent6 43 2 2 2" xfId="18813"/>
    <cellStyle name="20% - Accent6 43 2 3" xfId="14306"/>
    <cellStyle name="20% - Accent6 43 3" xfId="7436"/>
    <cellStyle name="20% - Accent6 43 3 2" xfId="16451"/>
    <cellStyle name="20% - Accent6 43 4" xfId="11944"/>
    <cellStyle name="20% - Accent6 44" xfId="1139"/>
    <cellStyle name="20% - Accent6 44 2" xfId="5068"/>
    <cellStyle name="20% - Accent6 44 2 2" xfId="9799"/>
    <cellStyle name="20% - Accent6 44 2 2 2" xfId="18814"/>
    <cellStyle name="20% - Accent6 44 2 3" xfId="14307"/>
    <cellStyle name="20% - Accent6 44 3" xfId="7437"/>
    <cellStyle name="20% - Accent6 44 3 2" xfId="16452"/>
    <cellStyle name="20% - Accent6 44 4" xfId="11945"/>
    <cellStyle name="20% - Accent6 45" xfId="1140"/>
    <cellStyle name="20% - Accent6 45 2" xfId="5069"/>
    <cellStyle name="20% - Accent6 45 2 2" xfId="9800"/>
    <cellStyle name="20% - Accent6 45 2 2 2" xfId="18815"/>
    <cellStyle name="20% - Accent6 45 2 3" xfId="14308"/>
    <cellStyle name="20% - Accent6 45 3" xfId="7438"/>
    <cellStyle name="20% - Accent6 45 3 2" xfId="16453"/>
    <cellStyle name="20% - Accent6 45 4" xfId="11946"/>
    <cellStyle name="20% - Accent6 46" xfId="1141"/>
    <cellStyle name="20% - Accent6 46 2" xfId="5070"/>
    <cellStyle name="20% - Accent6 46 2 2" xfId="9801"/>
    <cellStyle name="20% - Accent6 46 2 2 2" xfId="18816"/>
    <cellStyle name="20% - Accent6 46 2 3" xfId="14309"/>
    <cellStyle name="20% - Accent6 46 3" xfId="7439"/>
    <cellStyle name="20% - Accent6 46 3 2" xfId="16454"/>
    <cellStyle name="20% - Accent6 46 4" xfId="11947"/>
    <cellStyle name="20% - Accent6 47" xfId="1142"/>
    <cellStyle name="20% - Accent6 47 2" xfId="5071"/>
    <cellStyle name="20% - Accent6 47 2 2" xfId="9802"/>
    <cellStyle name="20% - Accent6 47 2 2 2" xfId="18817"/>
    <cellStyle name="20% - Accent6 47 2 3" xfId="14310"/>
    <cellStyle name="20% - Accent6 47 3" xfId="7440"/>
    <cellStyle name="20% - Accent6 47 3 2" xfId="16455"/>
    <cellStyle name="20% - Accent6 47 4" xfId="11948"/>
    <cellStyle name="20% - Accent6 48" xfId="1143"/>
    <cellStyle name="20% - Accent6 48 2" xfId="5072"/>
    <cellStyle name="20% - Accent6 48 2 2" xfId="9803"/>
    <cellStyle name="20% - Accent6 48 2 2 2" xfId="18818"/>
    <cellStyle name="20% - Accent6 48 2 3" xfId="14311"/>
    <cellStyle name="20% - Accent6 48 3" xfId="7441"/>
    <cellStyle name="20% - Accent6 48 3 2" xfId="16456"/>
    <cellStyle name="20% - Accent6 48 4" xfId="11949"/>
    <cellStyle name="20% - Accent6 49" xfId="1144"/>
    <cellStyle name="20% - Accent6 49 2" xfId="5073"/>
    <cellStyle name="20% - Accent6 49 2 2" xfId="9804"/>
    <cellStyle name="20% - Accent6 49 2 2 2" xfId="18819"/>
    <cellStyle name="20% - Accent6 49 2 3" xfId="14312"/>
    <cellStyle name="20% - Accent6 49 3" xfId="7442"/>
    <cellStyle name="20% - Accent6 49 3 2" xfId="16457"/>
    <cellStyle name="20% - Accent6 49 4" xfId="11950"/>
    <cellStyle name="20% - Accent6 5" xfId="1145"/>
    <cellStyle name="20% - Accent6 5 2" xfId="1146"/>
    <cellStyle name="20% - Accent6 5 2 2" xfId="1147"/>
    <cellStyle name="20% - Accent6 5 2 2 2" xfId="5074"/>
    <cellStyle name="20% - Accent6 5 2 2 2 2" xfId="9805"/>
    <cellStyle name="20% - Accent6 5 2 2 2 2 2" xfId="18820"/>
    <cellStyle name="20% - Accent6 5 2 2 2 3" xfId="14313"/>
    <cellStyle name="20% - Accent6 5 2 2 3" xfId="7445"/>
    <cellStyle name="20% - Accent6 5 2 2 3 2" xfId="16460"/>
    <cellStyle name="20% - Accent6 5 2 2 4" xfId="11953"/>
    <cellStyle name="20% - Accent6 5 2 3" xfId="5075"/>
    <cellStyle name="20% - Accent6 5 2 3 2" xfId="9806"/>
    <cellStyle name="20% - Accent6 5 2 3 2 2" xfId="18821"/>
    <cellStyle name="20% - Accent6 5 2 3 3" xfId="14314"/>
    <cellStyle name="20% - Accent6 5 2 4" xfId="7444"/>
    <cellStyle name="20% - Accent6 5 2 4 2" xfId="16459"/>
    <cellStyle name="20% - Accent6 5 2 5" xfId="11952"/>
    <cellStyle name="20% - Accent6 5 2_draft transactions report_052009_rvsd" xfId="1148"/>
    <cellStyle name="20% - Accent6 5 3" xfId="1149"/>
    <cellStyle name="20% - Accent6 5 3 2" xfId="5076"/>
    <cellStyle name="20% - Accent6 5 3 2 2" xfId="9807"/>
    <cellStyle name="20% - Accent6 5 3 2 2 2" xfId="18822"/>
    <cellStyle name="20% - Accent6 5 3 2 3" xfId="14315"/>
    <cellStyle name="20% - Accent6 5 3 3" xfId="7446"/>
    <cellStyle name="20% - Accent6 5 3 3 2" xfId="16461"/>
    <cellStyle name="20% - Accent6 5 3 4" xfId="11954"/>
    <cellStyle name="20% - Accent6 5 4" xfId="5077"/>
    <cellStyle name="20% - Accent6 5 4 2" xfId="9808"/>
    <cellStyle name="20% - Accent6 5 4 2 2" xfId="18823"/>
    <cellStyle name="20% - Accent6 5 4 3" xfId="14316"/>
    <cellStyle name="20% - Accent6 5 5" xfId="7443"/>
    <cellStyle name="20% - Accent6 5 5 2" xfId="16458"/>
    <cellStyle name="20% - Accent6 5 6" xfId="11951"/>
    <cellStyle name="20% - Accent6 5_draft transactions report_052009_rvsd" xfId="1150"/>
    <cellStyle name="20% - Accent6 50" xfId="1151"/>
    <cellStyle name="20% - Accent6 50 2" xfId="5078"/>
    <cellStyle name="20% - Accent6 50 2 2" xfId="9809"/>
    <cellStyle name="20% - Accent6 50 2 2 2" xfId="18824"/>
    <cellStyle name="20% - Accent6 50 2 3" xfId="14317"/>
    <cellStyle name="20% - Accent6 50 3" xfId="7447"/>
    <cellStyle name="20% - Accent6 50 3 2" xfId="16462"/>
    <cellStyle name="20% - Accent6 50 4" xfId="11955"/>
    <cellStyle name="20% - Accent6 51" xfId="1152"/>
    <cellStyle name="20% - Accent6 51 2" xfId="5079"/>
    <cellStyle name="20% - Accent6 51 2 2" xfId="9810"/>
    <cellStyle name="20% - Accent6 51 2 2 2" xfId="18825"/>
    <cellStyle name="20% - Accent6 51 2 3" xfId="14318"/>
    <cellStyle name="20% - Accent6 51 3" xfId="7448"/>
    <cellStyle name="20% - Accent6 51 3 2" xfId="16463"/>
    <cellStyle name="20% - Accent6 51 4" xfId="11956"/>
    <cellStyle name="20% - Accent6 52" xfId="1153"/>
    <cellStyle name="20% - Accent6 52 2" xfId="5080"/>
    <cellStyle name="20% - Accent6 52 2 2" xfId="9811"/>
    <cellStyle name="20% - Accent6 52 2 2 2" xfId="18826"/>
    <cellStyle name="20% - Accent6 52 2 3" xfId="14319"/>
    <cellStyle name="20% - Accent6 52 3" xfId="7449"/>
    <cellStyle name="20% - Accent6 52 3 2" xfId="16464"/>
    <cellStyle name="20% - Accent6 52 4" xfId="11957"/>
    <cellStyle name="20% - Accent6 53" xfId="1154"/>
    <cellStyle name="20% - Accent6 53 2" xfId="5081"/>
    <cellStyle name="20% - Accent6 53 2 2" xfId="9812"/>
    <cellStyle name="20% - Accent6 53 2 2 2" xfId="18827"/>
    <cellStyle name="20% - Accent6 53 2 3" xfId="14320"/>
    <cellStyle name="20% - Accent6 53 3" xfId="7450"/>
    <cellStyle name="20% - Accent6 53 3 2" xfId="16465"/>
    <cellStyle name="20% - Accent6 53 4" xfId="11958"/>
    <cellStyle name="20% - Accent6 54" xfId="1155"/>
    <cellStyle name="20% - Accent6 54 2" xfId="5082"/>
    <cellStyle name="20% - Accent6 54 2 2" xfId="9813"/>
    <cellStyle name="20% - Accent6 54 2 2 2" xfId="18828"/>
    <cellStyle name="20% - Accent6 54 2 3" xfId="14321"/>
    <cellStyle name="20% - Accent6 54 3" xfId="7451"/>
    <cellStyle name="20% - Accent6 54 3 2" xfId="16466"/>
    <cellStyle name="20% - Accent6 54 4" xfId="11959"/>
    <cellStyle name="20% - Accent6 55" xfId="1156"/>
    <cellStyle name="20% - Accent6 55 2" xfId="5083"/>
    <cellStyle name="20% - Accent6 55 2 2" xfId="9814"/>
    <cellStyle name="20% - Accent6 55 2 2 2" xfId="18829"/>
    <cellStyle name="20% - Accent6 55 2 3" xfId="14322"/>
    <cellStyle name="20% - Accent6 55 3" xfId="7452"/>
    <cellStyle name="20% - Accent6 55 3 2" xfId="16467"/>
    <cellStyle name="20% - Accent6 55 4" xfId="11960"/>
    <cellStyle name="20% - Accent6 56" xfId="1157"/>
    <cellStyle name="20% - Accent6 56 2" xfId="5084"/>
    <cellStyle name="20% - Accent6 56 2 2" xfId="9815"/>
    <cellStyle name="20% - Accent6 56 2 2 2" xfId="18830"/>
    <cellStyle name="20% - Accent6 56 2 3" xfId="14323"/>
    <cellStyle name="20% - Accent6 56 3" xfId="7453"/>
    <cellStyle name="20% - Accent6 56 3 2" xfId="16468"/>
    <cellStyle name="20% - Accent6 56 4" xfId="11961"/>
    <cellStyle name="20% - Accent6 57" xfId="1158"/>
    <cellStyle name="20% - Accent6 57 2" xfId="5085"/>
    <cellStyle name="20% - Accent6 57 2 2" xfId="9816"/>
    <cellStyle name="20% - Accent6 57 2 2 2" xfId="18831"/>
    <cellStyle name="20% - Accent6 57 2 3" xfId="14324"/>
    <cellStyle name="20% - Accent6 57 3" xfId="7454"/>
    <cellStyle name="20% - Accent6 57 3 2" xfId="16469"/>
    <cellStyle name="20% - Accent6 57 4" xfId="11962"/>
    <cellStyle name="20% - Accent6 58" xfId="1159"/>
    <cellStyle name="20% - Accent6 58 2" xfId="5086"/>
    <cellStyle name="20% - Accent6 58 2 2" xfId="9817"/>
    <cellStyle name="20% - Accent6 58 2 2 2" xfId="18832"/>
    <cellStyle name="20% - Accent6 58 2 3" xfId="14325"/>
    <cellStyle name="20% - Accent6 58 3" xfId="7455"/>
    <cellStyle name="20% - Accent6 58 3 2" xfId="16470"/>
    <cellStyle name="20% - Accent6 58 4" xfId="11963"/>
    <cellStyle name="20% - Accent6 59" xfId="1160"/>
    <cellStyle name="20% - Accent6 59 2" xfId="5087"/>
    <cellStyle name="20% - Accent6 59 2 2" xfId="9818"/>
    <cellStyle name="20% - Accent6 59 2 2 2" xfId="18833"/>
    <cellStyle name="20% - Accent6 59 2 3" xfId="14326"/>
    <cellStyle name="20% - Accent6 59 3" xfId="7456"/>
    <cellStyle name="20% - Accent6 59 3 2" xfId="16471"/>
    <cellStyle name="20% - Accent6 59 4" xfId="11964"/>
    <cellStyle name="20% - Accent6 6" xfId="1161"/>
    <cellStyle name="20% - Accent6 6 2" xfId="1162"/>
    <cellStyle name="20% - Accent6 6 2 2" xfId="1163"/>
    <cellStyle name="20% - Accent6 6 2 2 2" xfId="5088"/>
    <cellStyle name="20% - Accent6 6 2 2 2 2" xfId="9819"/>
    <cellStyle name="20% - Accent6 6 2 2 2 2 2" xfId="18834"/>
    <cellStyle name="20% - Accent6 6 2 2 2 3" xfId="14327"/>
    <cellStyle name="20% - Accent6 6 2 2 3" xfId="7459"/>
    <cellStyle name="20% - Accent6 6 2 2 3 2" xfId="16474"/>
    <cellStyle name="20% - Accent6 6 2 2 4" xfId="11967"/>
    <cellStyle name="20% - Accent6 6 2 3" xfId="5089"/>
    <cellStyle name="20% - Accent6 6 2 3 2" xfId="9820"/>
    <cellStyle name="20% - Accent6 6 2 3 2 2" xfId="18835"/>
    <cellStyle name="20% - Accent6 6 2 3 3" xfId="14328"/>
    <cellStyle name="20% - Accent6 6 2 4" xfId="7458"/>
    <cellStyle name="20% - Accent6 6 2 4 2" xfId="16473"/>
    <cellStyle name="20% - Accent6 6 2 5" xfId="11966"/>
    <cellStyle name="20% - Accent6 6 2_draft transactions report_052009_rvsd" xfId="1164"/>
    <cellStyle name="20% - Accent6 6 3" xfId="1165"/>
    <cellStyle name="20% - Accent6 6 3 2" xfId="5090"/>
    <cellStyle name="20% - Accent6 6 3 2 2" xfId="9821"/>
    <cellStyle name="20% - Accent6 6 3 2 2 2" xfId="18836"/>
    <cellStyle name="20% - Accent6 6 3 2 3" xfId="14329"/>
    <cellStyle name="20% - Accent6 6 3 3" xfId="7460"/>
    <cellStyle name="20% - Accent6 6 3 3 2" xfId="16475"/>
    <cellStyle name="20% - Accent6 6 3 4" xfId="11968"/>
    <cellStyle name="20% - Accent6 6 4" xfId="5091"/>
    <cellStyle name="20% - Accent6 6 4 2" xfId="9822"/>
    <cellStyle name="20% - Accent6 6 4 2 2" xfId="18837"/>
    <cellStyle name="20% - Accent6 6 4 3" xfId="14330"/>
    <cellStyle name="20% - Accent6 6 5" xfId="7457"/>
    <cellStyle name="20% - Accent6 6 5 2" xfId="16472"/>
    <cellStyle name="20% - Accent6 6 6" xfId="11965"/>
    <cellStyle name="20% - Accent6 6_draft transactions report_052009_rvsd" xfId="1166"/>
    <cellStyle name="20% - Accent6 60" xfId="1167"/>
    <cellStyle name="20% - Accent6 60 2" xfId="5092"/>
    <cellStyle name="20% - Accent6 60 2 2" xfId="9823"/>
    <cellStyle name="20% - Accent6 60 2 2 2" xfId="18838"/>
    <cellStyle name="20% - Accent6 60 2 3" xfId="14331"/>
    <cellStyle name="20% - Accent6 60 3" xfId="7461"/>
    <cellStyle name="20% - Accent6 60 3 2" xfId="16476"/>
    <cellStyle name="20% - Accent6 60 4" xfId="11969"/>
    <cellStyle name="20% - Accent6 61" xfId="1168"/>
    <cellStyle name="20% - Accent6 61 2" xfId="5093"/>
    <cellStyle name="20% - Accent6 61 2 2" xfId="9824"/>
    <cellStyle name="20% - Accent6 61 2 2 2" xfId="18839"/>
    <cellStyle name="20% - Accent6 61 2 3" xfId="14332"/>
    <cellStyle name="20% - Accent6 61 3" xfId="7462"/>
    <cellStyle name="20% - Accent6 61 3 2" xfId="16477"/>
    <cellStyle name="20% - Accent6 61 4" xfId="11970"/>
    <cellStyle name="20% - Accent6 62" xfId="1169"/>
    <cellStyle name="20% - Accent6 62 2" xfId="5094"/>
    <cellStyle name="20% - Accent6 62 2 2" xfId="9825"/>
    <cellStyle name="20% - Accent6 62 2 2 2" xfId="18840"/>
    <cellStyle name="20% - Accent6 62 2 3" xfId="14333"/>
    <cellStyle name="20% - Accent6 62 3" xfId="7463"/>
    <cellStyle name="20% - Accent6 62 3 2" xfId="16478"/>
    <cellStyle name="20% - Accent6 62 4" xfId="11971"/>
    <cellStyle name="20% - Accent6 63" xfId="1170"/>
    <cellStyle name="20% - Accent6 63 2" xfId="5095"/>
    <cellStyle name="20% - Accent6 63 2 2" xfId="9826"/>
    <cellStyle name="20% - Accent6 63 2 2 2" xfId="18841"/>
    <cellStyle name="20% - Accent6 63 2 3" xfId="14334"/>
    <cellStyle name="20% - Accent6 63 3" xfId="7464"/>
    <cellStyle name="20% - Accent6 63 3 2" xfId="16479"/>
    <cellStyle name="20% - Accent6 63 4" xfId="11972"/>
    <cellStyle name="20% - Accent6 64" xfId="1171"/>
    <cellStyle name="20% - Accent6 64 2" xfId="5096"/>
    <cellStyle name="20% - Accent6 64 2 2" xfId="9827"/>
    <cellStyle name="20% - Accent6 64 2 2 2" xfId="18842"/>
    <cellStyle name="20% - Accent6 64 2 3" xfId="14335"/>
    <cellStyle name="20% - Accent6 64 3" xfId="7465"/>
    <cellStyle name="20% - Accent6 64 3 2" xfId="16480"/>
    <cellStyle name="20% - Accent6 64 4" xfId="11973"/>
    <cellStyle name="20% - Accent6 65" xfId="1172"/>
    <cellStyle name="20% - Accent6 65 2" xfId="5097"/>
    <cellStyle name="20% - Accent6 65 2 2" xfId="9828"/>
    <cellStyle name="20% - Accent6 65 2 2 2" xfId="18843"/>
    <cellStyle name="20% - Accent6 65 2 3" xfId="14336"/>
    <cellStyle name="20% - Accent6 65 3" xfId="7466"/>
    <cellStyle name="20% - Accent6 65 3 2" xfId="16481"/>
    <cellStyle name="20% - Accent6 65 4" xfId="11974"/>
    <cellStyle name="20% - Accent6 66" xfId="1173"/>
    <cellStyle name="20% - Accent6 66 2" xfId="5098"/>
    <cellStyle name="20% - Accent6 66 2 2" xfId="9829"/>
    <cellStyle name="20% - Accent6 66 2 2 2" xfId="18844"/>
    <cellStyle name="20% - Accent6 66 2 3" xfId="14337"/>
    <cellStyle name="20% - Accent6 66 3" xfId="7467"/>
    <cellStyle name="20% - Accent6 66 3 2" xfId="16482"/>
    <cellStyle name="20% - Accent6 66 4" xfId="11975"/>
    <cellStyle name="20% - Accent6 67" xfId="1174"/>
    <cellStyle name="20% - Accent6 67 2" xfId="5099"/>
    <cellStyle name="20% - Accent6 67 2 2" xfId="9830"/>
    <cellStyle name="20% - Accent6 67 2 2 2" xfId="18845"/>
    <cellStyle name="20% - Accent6 67 2 3" xfId="14338"/>
    <cellStyle name="20% - Accent6 67 3" xfId="7468"/>
    <cellStyle name="20% - Accent6 67 3 2" xfId="16483"/>
    <cellStyle name="20% - Accent6 67 4" xfId="11976"/>
    <cellStyle name="20% - Accent6 68" xfId="1175"/>
    <cellStyle name="20% - Accent6 68 2" xfId="5100"/>
    <cellStyle name="20% - Accent6 68 2 2" xfId="9831"/>
    <cellStyle name="20% - Accent6 68 2 2 2" xfId="18846"/>
    <cellStyle name="20% - Accent6 68 2 3" xfId="14339"/>
    <cellStyle name="20% - Accent6 68 3" xfId="7469"/>
    <cellStyle name="20% - Accent6 68 3 2" xfId="16484"/>
    <cellStyle name="20% - Accent6 68 4" xfId="11977"/>
    <cellStyle name="20% - Accent6 69" xfId="1176"/>
    <cellStyle name="20% - Accent6 69 2" xfId="5101"/>
    <cellStyle name="20% - Accent6 69 2 2" xfId="9832"/>
    <cellStyle name="20% - Accent6 69 2 2 2" xfId="18847"/>
    <cellStyle name="20% - Accent6 69 2 3" xfId="14340"/>
    <cellStyle name="20% - Accent6 69 3" xfId="7470"/>
    <cellStyle name="20% - Accent6 69 3 2" xfId="16485"/>
    <cellStyle name="20% - Accent6 69 4" xfId="11978"/>
    <cellStyle name="20% - Accent6 7" xfId="1177"/>
    <cellStyle name="20% - Accent6 7 2" xfId="1178"/>
    <cellStyle name="20% - Accent6 7 2 2" xfId="1179"/>
    <cellStyle name="20% - Accent6 7 2 2 2" xfId="5102"/>
    <cellStyle name="20% - Accent6 7 2 2 2 2" xfId="9833"/>
    <cellStyle name="20% - Accent6 7 2 2 2 2 2" xfId="18848"/>
    <cellStyle name="20% - Accent6 7 2 2 2 3" xfId="14341"/>
    <cellStyle name="20% - Accent6 7 2 2 3" xfId="7473"/>
    <cellStyle name="20% - Accent6 7 2 2 3 2" xfId="16488"/>
    <cellStyle name="20% - Accent6 7 2 2 4" xfId="11981"/>
    <cellStyle name="20% - Accent6 7 2 3" xfId="5103"/>
    <cellStyle name="20% - Accent6 7 2 3 2" xfId="9834"/>
    <cellStyle name="20% - Accent6 7 2 3 2 2" xfId="18849"/>
    <cellStyle name="20% - Accent6 7 2 3 3" xfId="14342"/>
    <cellStyle name="20% - Accent6 7 2 4" xfId="7472"/>
    <cellStyle name="20% - Accent6 7 2 4 2" xfId="16487"/>
    <cellStyle name="20% - Accent6 7 2 5" xfId="11980"/>
    <cellStyle name="20% - Accent6 7 2_draft transactions report_052009_rvsd" xfId="1180"/>
    <cellStyle name="20% - Accent6 7 3" xfId="1181"/>
    <cellStyle name="20% - Accent6 7 3 2" xfId="5104"/>
    <cellStyle name="20% - Accent6 7 3 2 2" xfId="9835"/>
    <cellStyle name="20% - Accent6 7 3 2 2 2" xfId="18850"/>
    <cellStyle name="20% - Accent6 7 3 2 3" xfId="14343"/>
    <cellStyle name="20% - Accent6 7 3 3" xfId="7474"/>
    <cellStyle name="20% - Accent6 7 3 3 2" xfId="16489"/>
    <cellStyle name="20% - Accent6 7 3 4" xfId="11982"/>
    <cellStyle name="20% - Accent6 7 4" xfId="5105"/>
    <cellStyle name="20% - Accent6 7 4 2" xfId="9836"/>
    <cellStyle name="20% - Accent6 7 4 2 2" xfId="18851"/>
    <cellStyle name="20% - Accent6 7 4 3" xfId="14344"/>
    <cellStyle name="20% - Accent6 7 5" xfId="7471"/>
    <cellStyle name="20% - Accent6 7 5 2" xfId="16486"/>
    <cellStyle name="20% - Accent6 7 6" xfId="11979"/>
    <cellStyle name="20% - Accent6 7_draft transactions report_052009_rvsd" xfId="1182"/>
    <cellStyle name="20% - Accent6 70" xfId="1183"/>
    <cellStyle name="20% - Accent6 70 2" xfId="5106"/>
    <cellStyle name="20% - Accent6 70 2 2" xfId="9837"/>
    <cellStyle name="20% - Accent6 70 2 2 2" xfId="18852"/>
    <cellStyle name="20% - Accent6 70 2 3" xfId="14345"/>
    <cellStyle name="20% - Accent6 70 3" xfId="7475"/>
    <cellStyle name="20% - Accent6 70 3 2" xfId="16490"/>
    <cellStyle name="20% - Accent6 70 4" xfId="11983"/>
    <cellStyle name="20% - Accent6 71" xfId="1184"/>
    <cellStyle name="20% - Accent6 71 2" xfId="5107"/>
    <cellStyle name="20% - Accent6 71 2 2" xfId="9838"/>
    <cellStyle name="20% - Accent6 71 2 2 2" xfId="18853"/>
    <cellStyle name="20% - Accent6 71 2 3" xfId="14346"/>
    <cellStyle name="20% - Accent6 71 3" xfId="7476"/>
    <cellStyle name="20% - Accent6 71 3 2" xfId="16491"/>
    <cellStyle name="20% - Accent6 71 4" xfId="11984"/>
    <cellStyle name="20% - Accent6 72" xfId="1185"/>
    <cellStyle name="20% - Accent6 72 2" xfId="5108"/>
    <cellStyle name="20% - Accent6 72 2 2" xfId="9839"/>
    <cellStyle name="20% - Accent6 72 2 2 2" xfId="18854"/>
    <cellStyle name="20% - Accent6 72 2 3" xfId="14347"/>
    <cellStyle name="20% - Accent6 72 3" xfId="7477"/>
    <cellStyle name="20% - Accent6 72 3 2" xfId="16492"/>
    <cellStyle name="20% - Accent6 72 4" xfId="11985"/>
    <cellStyle name="20% - Accent6 73" xfId="1186"/>
    <cellStyle name="20% - Accent6 73 2" xfId="5109"/>
    <cellStyle name="20% - Accent6 73 2 2" xfId="9840"/>
    <cellStyle name="20% - Accent6 73 2 2 2" xfId="18855"/>
    <cellStyle name="20% - Accent6 73 2 3" xfId="14348"/>
    <cellStyle name="20% - Accent6 73 3" xfId="7478"/>
    <cellStyle name="20% - Accent6 73 3 2" xfId="16493"/>
    <cellStyle name="20% - Accent6 73 4" xfId="11986"/>
    <cellStyle name="20% - Accent6 74" xfId="1187"/>
    <cellStyle name="20% - Accent6 74 2" xfId="5110"/>
    <cellStyle name="20% - Accent6 74 2 2" xfId="9841"/>
    <cellStyle name="20% - Accent6 74 2 2 2" xfId="18856"/>
    <cellStyle name="20% - Accent6 74 2 3" xfId="14349"/>
    <cellStyle name="20% - Accent6 74 3" xfId="7479"/>
    <cellStyle name="20% - Accent6 74 3 2" xfId="16494"/>
    <cellStyle name="20% - Accent6 74 4" xfId="11987"/>
    <cellStyle name="20% - Accent6 75" xfId="1188"/>
    <cellStyle name="20% - Accent6 75 2" xfId="5111"/>
    <cellStyle name="20% - Accent6 75 2 2" xfId="9842"/>
    <cellStyle name="20% - Accent6 75 2 2 2" xfId="18857"/>
    <cellStyle name="20% - Accent6 75 2 3" xfId="14350"/>
    <cellStyle name="20% - Accent6 75 3" xfId="7480"/>
    <cellStyle name="20% - Accent6 75 3 2" xfId="16495"/>
    <cellStyle name="20% - Accent6 75 4" xfId="11988"/>
    <cellStyle name="20% - Accent6 76" xfId="1189"/>
    <cellStyle name="20% - Accent6 76 2" xfId="5112"/>
    <cellStyle name="20% - Accent6 76 2 2" xfId="9843"/>
    <cellStyle name="20% - Accent6 76 2 2 2" xfId="18858"/>
    <cellStyle name="20% - Accent6 76 2 3" xfId="14351"/>
    <cellStyle name="20% - Accent6 76 3" xfId="7481"/>
    <cellStyle name="20% - Accent6 76 3 2" xfId="16496"/>
    <cellStyle name="20% - Accent6 76 4" xfId="11989"/>
    <cellStyle name="20% - Accent6 77" xfId="1190"/>
    <cellStyle name="20% - Accent6 77 2" xfId="5113"/>
    <cellStyle name="20% - Accent6 77 2 2" xfId="9844"/>
    <cellStyle name="20% - Accent6 77 2 2 2" xfId="18859"/>
    <cellStyle name="20% - Accent6 77 2 3" xfId="14352"/>
    <cellStyle name="20% - Accent6 77 3" xfId="7482"/>
    <cellStyle name="20% - Accent6 77 3 2" xfId="16497"/>
    <cellStyle name="20% - Accent6 77 4" xfId="11990"/>
    <cellStyle name="20% - Accent6 78" xfId="1191"/>
    <cellStyle name="20% - Accent6 78 2" xfId="5114"/>
    <cellStyle name="20% - Accent6 78 2 2" xfId="9845"/>
    <cellStyle name="20% - Accent6 78 2 2 2" xfId="18860"/>
    <cellStyle name="20% - Accent6 78 2 3" xfId="14353"/>
    <cellStyle name="20% - Accent6 78 3" xfId="7483"/>
    <cellStyle name="20% - Accent6 78 3 2" xfId="16498"/>
    <cellStyle name="20% - Accent6 78 4" xfId="11991"/>
    <cellStyle name="20% - Accent6 79" xfId="1192"/>
    <cellStyle name="20% - Accent6 79 2" xfId="5115"/>
    <cellStyle name="20% - Accent6 79 2 2" xfId="9846"/>
    <cellStyle name="20% - Accent6 79 2 2 2" xfId="18861"/>
    <cellStyle name="20% - Accent6 79 2 3" xfId="14354"/>
    <cellStyle name="20% - Accent6 79 3" xfId="7484"/>
    <cellStyle name="20% - Accent6 79 3 2" xfId="16499"/>
    <cellStyle name="20% - Accent6 79 4" xfId="11992"/>
    <cellStyle name="20% - Accent6 8" xfId="1193"/>
    <cellStyle name="20% - Accent6 8 2" xfId="1194"/>
    <cellStyle name="20% - Accent6 8 2 2" xfId="1195"/>
    <cellStyle name="20% - Accent6 8 2 2 2" xfId="5116"/>
    <cellStyle name="20% - Accent6 8 2 2 2 2" xfId="9847"/>
    <cellStyle name="20% - Accent6 8 2 2 2 2 2" xfId="18862"/>
    <cellStyle name="20% - Accent6 8 2 2 2 3" xfId="14355"/>
    <cellStyle name="20% - Accent6 8 2 2 3" xfId="7487"/>
    <cellStyle name="20% - Accent6 8 2 2 3 2" xfId="16502"/>
    <cellStyle name="20% - Accent6 8 2 2 4" xfId="11995"/>
    <cellStyle name="20% - Accent6 8 2 3" xfId="5117"/>
    <cellStyle name="20% - Accent6 8 2 3 2" xfId="9848"/>
    <cellStyle name="20% - Accent6 8 2 3 2 2" xfId="18863"/>
    <cellStyle name="20% - Accent6 8 2 3 3" xfId="14356"/>
    <cellStyle name="20% - Accent6 8 2 4" xfId="7486"/>
    <cellStyle name="20% - Accent6 8 2 4 2" xfId="16501"/>
    <cellStyle name="20% - Accent6 8 2 5" xfId="11994"/>
    <cellStyle name="20% - Accent6 8 2_draft transactions report_052009_rvsd" xfId="1196"/>
    <cellStyle name="20% - Accent6 8 3" xfId="1197"/>
    <cellStyle name="20% - Accent6 8 3 2" xfId="5118"/>
    <cellStyle name="20% - Accent6 8 3 2 2" xfId="9849"/>
    <cellStyle name="20% - Accent6 8 3 2 2 2" xfId="18864"/>
    <cellStyle name="20% - Accent6 8 3 2 3" xfId="14357"/>
    <cellStyle name="20% - Accent6 8 3 3" xfId="7488"/>
    <cellStyle name="20% - Accent6 8 3 3 2" xfId="16503"/>
    <cellStyle name="20% - Accent6 8 3 4" xfId="11996"/>
    <cellStyle name="20% - Accent6 8 4" xfId="5119"/>
    <cellStyle name="20% - Accent6 8 4 2" xfId="9850"/>
    <cellStyle name="20% - Accent6 8 4 2 2" xfId="18865"/>
    <cellStyle name="20% - Accent6 8 4 3" xfId="14358"/>
    <cellStyle name="20% - Accent6 8 5" xfId="7485"/>
    <cellStyle name="20% - Accent6 8 5 2" xfId="16500"/>
    <cellStyle name="20% - Accent6 8 6" xfId="11993"/>
    <cellStyle name="20% - Accent6 8_draft transactions report_052009_rvsd" xfId="1198"/>
    <cellStyle name="20% - Accent6 80" xfId="1199"/>
    <cellStyle name="20% - Accent6 80 2" xfId="5120"/>
    <cellStyle name="20% - Accent6 80 2 2" xfId="9851"/>
    <cellStyle name="20% - Accent6 80 2 2 2" xfId="18866"/>
    <cellStyle name="20% - Accent6 80 2 3" xfId="14359"/>
    <cellStyle name="20% - Accent6 80 3" xfId="7489"/>
    <cellStyle name="20% - Accent6 80 3 2" xfId="16504"/>
    <cellStyle name="20% - Accent6 80 4" xfId="11997"/>
    <cellStyle name="20% - Accent6 81" xfId="1200"/>
    <cellStyle name="20% - Accent6 81 2" xfId="5121"/>
    <cellStyle name="20% - Accent6 81 2 2" xfId="9852"/>
    <cellStyle name="20% - Accent6 81 2 2 2" xfId="18867"/>
    <cellStyle name="20% - Accent6 81 2 3" xfId="14360"/>
    <cellStyle name="20% - Accent6 81 3" xfId="7490"/>
    <cellStyle name="20% - Accent6 81 3 2" xfId="16505"/>
    <cellStyle name="20% - Accent6 81 4" xfId="11998"/>
    <cellStyle name="20% - Accent6 82" xfId="1201"/>
    <cellStyle name="20% - Accent6 82 2" xfId="5122"/>
    <cellStyle name="20% - Accent6 83" xfId="1202"/>
    <cellStyle name="20% - Accent6 83 2" xfId="5123"/>
    <cellStyle name="20% - Accent6 84" xfId="1203"/>
    <cellStyle name="20% - Accent6 84 2" xfId="5124"/>
    <cellStyle name="20% - Accent6 85" xfId="1204"/>
    <cellStyle name="20% - Accent6 85 2" xfId="5125"/>
    <cellStyle name="20% - Accent6 85 2 2" xfId="9853"/>
    <cellStyle name="20% - Accent6 85 2 2 2" xfId="18868"/>
    <cellStyle name="20% - Accent6 85 2 3" xfId="14361"/>
    <cellStyle name="20% - Accent6 85 3" xfId="7491"/>
    <cellStyle name="20% - Accent6 85 3 2" xfId="16506"/>
    <cellStyle name="20% - Accent6 85 4" xfId="11999"/>
    <cellStyle name="20% - Accent6 86" xfId="1205"/>
    <cellStyle name="20% - Accent6 86 2" xfId="5126"/>
    <cellStyle name="20% - Accent6 86 2 2" xfId="9854"/>
    <cellStyle name="20% - Accent6 86 2 2 2" xfId="18869"/>
    <cellStyle name="20% - Accent6 86 2 3" xfId="14362"/>
    <cellStyle name="20% - Accent6 86 3" xfId="7492"/>
    <cellStyle name="20% - Accent6 86 3 2" xfId="16507"/>
    <cellStyle name="20% - Accent6 86 4" xfId="12000"/>
    <cellStyle name="20% - Accent6 87" xfId="1206"/>
    <cellStyle name="20% - Accent6 87 2" xfId="5127"/>
    <cellStyle name="20% - Accent6 87 2 2" xfId="9855"/>
    <cellStyle name="20% - Accent6 87 2 2 2" xfId="18870"/>
    <cellStyle name="20% - Accent6 87 2 3" xfId="14363"/>
    <cellStyle name="20% - Accent6 87 3" xfId="7493"/>
    <cellStyle name="20% - Accent6 87 3 2" xfId="16508"/>
    <cellStyle name="20% - Accent6 87 4" xfId="12001"/>
    <cellStyle name="20% - Accent6 88" xfId="1207"/>
    <cellStyle name="20% - Accent6 88 2" xfId="5128"/>
    <cellStyle name="20% - Accent6 88 2 2" xfId="9856"/>
    <cellStyle name="20% - Accent6 88 2 2 2" xfId="18871"/>
    <cellStyle name="20% - Accent6 88 2 3" xfId="14364"/>
    <cellStyle name="20% - Accent6 88 3" xfId="7494"/>
    <cellStyle name="20% - Accent6 88 3 2" xfId="16509"/>
    <cellStyle name="20% - Accent6 88 4" xfId="12002"/>
    <cellStyle name="20% - Accent6 89" xfId="1208"/>
    <cellStyle name="20% - Accent6 89 2" xfId="5129"/>
    <cellStyle name="20% - Accent6 89 2 2" xfId="9857"/>
    <cellStyle name="20% - Accent6 89 2 2 2" xfId="18872"/>
    <cellStyle name="20% - Accent6 89 2 3" xfId="14365"/>
    <cellStyle name="20% - Accent6 89 3" xfId="7495"/>
    <cellStyle name="20% - Accent6 89 3 2" xfId="16510"/>
    <cellStyle name="20% - Accent6 89 4" xfId="12003"/>
    <cellStyle name="20% - Accent6 9" xfId="1209"/>
    <cellStyle name="20% - Accent6 9 2" xfId="1210"/>
    <cellStyle name="20% - Accent6 9 2 2" xfId="1211"/>
    <cellStyle name="20% - Accent6 9 2 2 2" xfId="5130"/>
    <cellStyle name="20% - Accent6 9 2 2 2 2" xfId="9858"/>
    <cellStyle name="20% - Accent6 9 2 2 2 2 2" xfId="18873"/>
    <cellStyle name="20% - Accent6 9 2 2 2 3" xfId="14366"/>
    <cellStyle name="20% - Accent6 9 2 2 3" xfId="7498"/>
    <cellStyle name="20% - Accent6 9 2 2 3 2" xfId="16513"/>
    <cellStyle name="20% - Accent6 9 2 2 4" xfId="12006"/>
    <cellStyle name="20% - Accent6 9 2 3" xfId="5131"/>
    <cellStyle name="20% - Accent6 9 2 3 2" xfId="9859"/>
    <cellStyle name="20% - Accent6 9 2 3 2 2" xfId="18874"/>
    <cellStyle name="20% - Accent6 9 2 3 3" xfId="14367"/>
    <cellStyle name="20% - Accent6 9 2 4" xfId="7497"/>
    <cellStyle name="20% - Accent6 9 2 4 2" xfId="16512"/>
    <cellStyle name="20% - Accent6 9 2 5" xfId="12005"/>
    <cellStyle name="20% - Accent6 9 2_draft transactions report_052009_rvsd" xfId="1212"/>
    <cellStyle name="20% - Accent6 9 3" xfId="1213"/>
    <cellStyle name="20% - Accent6 9 3 2" xfId="5132"/>
    <cellStyle name="20% - Accent6 9 3 2 2" xfId="9860"/>
    <cellStyle name="20% - Accent6 9 3 2 2 2" xfId="18875"/>
    <cellStyle name="20% - Accent6 9 3 2 3" xfId="14368"/>
    <cellStyle name="20% - Accent6 9 3 3" xfId="7499"/>
    <cellStyle name="20% - Accent6 9 3 3 2" xfId="16514"/>
    <cellStyle name="20% - Accent6 9 3 4" xfId="12007"/>
    <cellStyle name="20% - Accent6 9 4" xfId="5133"/>
    <cellStyle name="20% - Accent6 9 4 2" xfId="9861"/>
    <cellStyle name="20% - Accent6 9 4 2 2" xfId="18876"/>
    <cellStyle name="20% - Accent6 9 4 3" xfId="14369"/>
    <cellStyle name="20% - Accent6 9 5" xfId="7496"/>
    <cellStyle name="20% - Accent6 9 5 2" xfId="16511"/>
    <cellStyle name="20% - Accent6 9 6" xfId="12004"/>
    <cellStyle name="20% - Accent6 9_draft transactions report_052009_rvsd" xfId="1214"/>
    <cellStyle name="20% - Accent6 90" xfId="1215"/>
    <cellStyle name="20% - Accent6 90 2" xfId="5134"/>
    <cellStyle name="20% - Accent6 90 2 2" xfId="9862"/>
    <cellStyle name="20% - Accent6 90 2 2 2" xfId="18877"/>
    <cellStyle name="20% - Accent6 90 2 3" xfId="14370"/>
    <cellStyle name="20% - Accent6 90 3" xfId="7500"/>
    <cellStyle name="20% - Accent6 90 3 2" xfId="16515"/>
    <cellStyle name="20% - Accent6 90 4" xfId="12008"/>
    <cellStyle name="20% - Accent6 91" xfId="1216"/>
    <cellStyle name="20% - Accent6 91 2" xfId="5135"/>
    <cellStyle name="20% - Accent6 91 2 2" xfId="9863"/>
    <cellStyle name="20% - Accent6 91 2 2 2" xfId="18878"/>
    <cellStyle name="20% - Accent6 91 2 3" xfId="14371"/>
    <cellStyle name="20% - Accent6 91 3" xfId="7501"/>
    <cellStyle name="20% - Accent6 91 3 2" xfId="16516"/>
    <cellStyle name="20% - Accent6 91 4" xfId="12009"/>
    <cellStyle name="20% - Accent6 92" xfId="1217"/>
    <cellStyle name="20% - Accent6 92 2" xfId="5136"/>
    <cellStyle name="20% - Accent6 92 2 2" xfId="9864"/>
    <cellStyle name="20% - Accent6 92 2 2 2" xfId="18879"/>
    <cellStyle name="20% - Accent6 92 2 3" xfId="14372"/>
    <cellStyle name="20% - Accent6 92 3" xfId="7502"/>
    <cellStyle name="20% - Accent6 92 3 2" xfId="16517"/>
    <cellStyle name="20% - Accent6 92 4" xfId="12010"/>
    <cellStyle name="20% - Accent6 93" xfId="1218"/>
    <cellStyle name="20% - Accent6 93 2" xfId="5137"/>
    <cellStyle name="20% - Accent6 93 2 2" xfId="9865"/>
    <cellStyle name="20% - Accent6 93 2 2 2" xfId="18880"/>
    <cellStyle name="20% - Accent6 93 2 3" xfId="14373"/>
    <cellStyle name="20% - Accent6 93 3" xfId="7503"/>
    <cellStyle name="20% - Accent6 93 3 2" xfId="16518"/>
    <cellStyle name="20% - Accent6 93 4" xfId="12011"/>
    <cellStyle name="20% - Accent6 94" xfId="1219"/>
    <cellStyle name="20% - Accent6 94 2" xfId="5138"/>
    <cellStyle name="20% - Accent6 94 2 2" xfId="9866"/>
    <cellStyle name="20% - Accent6 94 2 2 2" xfId="18881"/>
    <cellStyle name="20% - Accent6 94 2 3" xfId="14374"/>
    <cellStyle name="20% - Accent6 94 3" xfId="7504"/>
    <cellStyle name="20% - Accent6 94 3 2" xfId="16519"/>
    <cellStyle name="20% - Accent6 94 4" xfId="12012"/>
    <cellStyle name="20% - Accent6 95" xfId="1220"/>
    <cellStyle name="20% - Accent6 95 2" xfId="5139"/>
    <cellStyle name="20% - Accent6 95 2 2" xfId="9867"/>
    <cellStyle name="20% - Accent6 95 2 2 2" xfId="18882"/>
    <cellStyle name="20% - Accent6 95 2 3" xfId="14375"/>
    <cellStyle name="20% - Accent6 95 3" xfId="7505"/>
    <cellStyle name="20% - Accent6 95 3 2" xfId="16520"/>
    <cellStyle name="20% - Accent6 95 4" xfId="12013"/>
    <cellStyle name="20% - Accent6 96" xfId="1221"/>
    <cellStyle name="20% - Accent6 96 2" xfId="5140"/>
    <cellStyle name="20% - Accent6 96 2 2" xfId="9868"/>
    <cellStyle name="20% - Accent6 96 2 2 2" xfId="18883"/>
    <cellStyle name="20% - Accent6 96 2 3" xfId="14376"/>
    <cellStyle name="20% - Accent6 96 3" xfId="7506"/>
    <cellStyle name="20% - Accent6 96 3 2" xfId="16521"/>
    <cellStyle name="20% - Accent6 96 4" xfId="12014"/>
    <cellStyle name="20% - Accent6 97" xfId="1222"/>
    <cellStyle name="20% - Accent6 97 2" xfId="5141"/>
    <cellStyle name="20% - Accent6 97 2 2" xfId="9869"/>
    <cellStyle name="20% - Accent6 97 2 2 2" xfId="18884"/>
    <cellStyle name="20% - Accent6 97 2 3" xfId="14377"/>
    <cellStyle name="20% - Accent6 97 3" xfId="7507"/>
    <cellStyle name="20% - Accent6 97 3 2" xfId="16522"/>
    <cellStyle name="20% - Accent6 97 4" xfId="12015"/>
    <cellStyle name="20% - Accent6 98" xfId="1223"/>
    <cellStyle name="20% - Accent6 98 2" xfId="5142"/>
    <cellStyle name="20% - Accent6 98 2 2" xfId="9870"/>
    <cellStyle name="20% - Accent6 98 2 2 2" xfId="18885"/>
    <cellStyle name="20% - Accent6 98 2 3" xfId="14378"/>
    <cellStyle name="20% - Accent6 98 3" xfId="7508"/>
    <cellStyle name="20% - Accent6 98 3 2" xfId="16523"/>
    <cellStyle name="20% - Accent6 98 4" xfId="12016"/>
    <cellStyle name="20% - Accent6 99" xfId="1224"/>
    <cellStyle name="20% - Accent6 99 2" xfId="5143"/>
    <cellStyle name="20% - Accent6 99 2 2" xfId="9871"/>
    <cellStyle name="20% - Accent6 99 2 2 2" xfId="18886"/>
    <cellStyle name="20% - Accent6 99 2 3" xfId="14379"/>
    <cellStyle name="20% - Accent6 99 3" xfId="7509"/>
    <cellStyle name="20% - Accent6 99 3 2" xfId="16524"/>
    <cellStyle name="20% - Accent6 99 4" xfId="12017"/>
    <cellStyle name="40% - Accent1" xfId="1225" builtinId="31" customBuiltin="1"/>
    <cellStyle name="40% - Accent1 10" xfId="1226"/>
    <cellStyle name="40% - Accent1 10 2" xfId="1227"/>
    <cellStyle name="40% - Accent1 10 2 2" xfId="5144"/>
    <cellStyle name="40% - Accent1 10 2 2 2" xfId="9872"/>
    <cellStyle name="40% - Accent1 10 2 2 2 2" xfId="18887"/>
    <cellStyle name="40% - Accent1 10 2 2 3" xfId="14380"/>
    <cellStyle name="40% - Accent1 10 2 3" xfId="7512"/>
    <cellStyle name="40% - Accent1 10 2 3 2" xfId="16527"/>
    <cellStyle name="40% - Accent1 10 2 4" xfId="12020"/>
    <cellStyle name="40% - Accent1 10 3" xfId="5145"/>
    <cellStyle name="40% - Accent1 10 3 2" xfId="9873"/>
    <cellStyle name="40% - Accent1 10 3 2 2" xfId="18888"/>
    <cellStyle name="40% - Accent1 10 3 3" xfId="14381"/>
    <cellStyle name="40% - Accent1 10 4" xfId="7511"/>
    <cellStyle name="40% - Accent1 10 4 2" xfId="16526"/>
    <cellStyle name="40% - Accent1 10 5" xfId="12019"/>
    <cellStyle name="40% - Accent1 10_draft transactions report_052009_rvsd" xfId="1228"/>
    <cellStyle name="40% - Accent1 100" xfId="1229"/>
    <cellStyle name="40% - Accent1 100 2" xfId="5146"/>
    <cellStyle name="40% - Accent1 101" xfId="1230"/>
    <cellStyle name="40% - Accent1 101 2" xfId="5147"/>
    <cellStyle name="40% - Accent1 102" xfId="1231"/>
    <cellStyle name="40% - Accent1 102 2" xfId="5148"/>
    <cellStyle name="40% - Accent1 103" xfId="1232"/>
    <cellStyle name="40% - Accent1 103 2" xfId="5149"/>
    <cellStyle name="40% - Accent1 104" xfId="1233"/>
    <cellStyle name="40% - Accent1 104 2" xfId="5150"/>
    <cellStyle name="40% - Accent1 105" xfId="1234"/>
    <cellStyle name="40% - Accent1 105 2" xfId="5151"/>
    <cellStyle name="40% - Accent1 106" xfId="1235"/>
    <cellStyle name="40% - Accent1 106 2" xfId="5152"/>
    <cellStyle name="40% - Accent1 107" xfId="1236"/>
    <cellStyle name="40% - Accent1 107 2" xfId="5153"/>
    <cellStyle name="40% - Accent1 108" xfId="1237"/>
    <cellStyle name="40% - Accent1 108 2" xfId="5154"/>
    <cellStyle name="40% - Accent1 109" xfId="1238"/>
    <cellStyle name="40% - Accent1 109 2" xfId="5155"/>
    <cellStyle name="40% - Accent1 11" xfId="1239"/>
    <cellStyle name="40% - Accent1 11 2" xfId="1240"/>
    <cellStyle name="40% - Accent1 11 2 2" xfId="5156"/>
    <cellStyle name="40% - Accent1 11 2 2 2" xfId="9874"/>
    <cellStyle name="40% - Accent1 11 2 2 2 2" xfId="18889"/>
    <cellStyle name="40% - Accent1 11 2 2 3" xfId="14382"/>
    <cellStyle name="40% - Accent1 11 2 3" xfId="7514"/>
    <cellStyle name="40% - Accent1 11 2 3 2" xfId="16529"/>
    <cellStyle name="40% - Accent1 11 2 4" xfId="12022"/>
    <cellStyle name="40% - Accent1 11 3" xfId="5157"/>
    <cellStyle name="40% - Accent1 11 3 2" xfId="9875"/>
    <cellStyle name="40% - Accent1 11 3 2 2" xfId="18890"/>
    <cellStyle name="40% - Accent1 11 3 3" xfId="14383"/>
    <cellStyle name="40% - Accent1 11 4" xfId="7513"/>
    <cellStyle name="40% - Accent1 11 4 2" xfId="16528"/>
    <cellStyle name="40% - Accent1 11 5" xfId="12021"/>
    <cellStyle name="40% - Accent1 11_draft transactions report_052009_rvsd" xfId="1241"/>
    <cellStyle name="40% - Accent1 110" xfId="1242"/>
    <cellStyle name="40% - Accent1 110 2" xfId="5158"/>
    <cellStyle name="40% - Accent1 110 2 2" xfId="9876"/>
    <cellStyle name="40% - Accent1 110 2 2 2" xfId="18891"/>
    <cellStyle name="40% - Accent1 110 2 3" xfId="14384"/>
    <cellStyle name="40% - Accent1 110 3" xfId="7515"/>
    <cellStyle name="40% - Accent1 110 3 2" xfId="16530"/>
    <cellStyle name="40% - Accent1 110 4" xfId="12023"/>
    <cellStyle name="40% - Accent1 111" xfId="1243"/>
    <cellStyle name="40% - Accent1 111 2" xfId="5159"/>
    <cellStyle name="40% - Accent1 111 2 2" xfId="9877"/>
    <cellStyle name="40% - Accent1 111 2 2 2" xfId="18892"/>
    <cellStyle name="40% - Accent1 111 2 3" xfId="14385"/>
    <cellStyle name="40% - Accent1 111 3" xfId="7516"/>
    <cellStyle name="40% - Accent1 111 3 2" xfId="16531"/>
    <cellStyle name="40% - Accent1 111 4" xfId="12024"/>
    <cellStyle name="40% - Accent1 112" xfId="1244"/>
    <cellStyle name="40% - Accent1 112 2" xfId="5160"/>
    <cellStyle name="40% - Accent1 112 2 2" xfId="9878"/>
    <cellStyle name="40% - Accent1 112 2 2 2" xfId="18893"/>
    <cellStyle name="40% - Accent1 112 2 3" xfId="14386"/>
    <cellStyle name="40% - Accent1 112 3" xfId="7517"/>
    <cellStyle name="40% - Accent1 112 3 2" xfId="16532"/>
    <cellStyle name="40% - Accent1 112 4" xfId="12025"/>
    <cellStyle name="40% - Accent1 113" xfId="1245"/>
    <cellStyle name="40% - Accent1 113 2" xfId="5161"/>
    <cellStyle name="40% - Accent1 113 2 2" xfId="9879"/>
    <cellStyle name="40% - Accent1 113 2 2 2" xfId="18894"/>
    <cellStyle name="40% - Accent1 113 2 3" xfId="14387"/>
    <cellStyle name="40% - Accent1 113 3" xfId="7518"/>
    <cellStyle name="40% - Accent1 113 3 2" xfId="16533"/>
    <cellStyle name="40% - Accent1 113 4" xfId="12026"/>
    <cellStyle name="40% - Accent1 114" xfId="1246"/>
    <cellStyle name="40% - Accent1 114 2" xfId="5162"/>
    <cellStyle name="40% - Accent1 114 2 2" xfId="9880"/>
    <cellStyle name="40% - Accent1 114 2 2 2" xfId="18895"/>
    <cellStyle name="40% - Accent1 114 2 3" xfId="14388"/>
    <cellStyle name="40% - Accent1 114 3" xfId="7519"/>
    <cellStyle name="40% - Accent1 114 3 2" xfId="16534"/>
    <cellStyle name="40% - Accent1 114 4" xfId="12027"/>
    <cellStyle name="40% - Accent1 115" xfId="1247"/>
    <cellStyle name="40% - Accent1 115 2" xfId="5163"/>
    <cellStyle name="40% - Accent1 115 2 2" xfId="9881"/>
    <cellStyle name="40% - Accent1 115 2 2 2" xfId="18896"/>
    <cellStyle name="40% - Accent1 115 2 3" xfId="14389"/>
    <cellStyle name="40% - Accent1 115 3" xfId="7520"/>
    <cellStyle name="40% - Accent1 115 3 2" xfId="16535"/>
    <cellStyle name="40% - Accent1 115 4" xfId="12028"/>
    <cellStyle name="40% - Accent1 116" xfId="1248"/>
    <cellStyle name="40% - Accent1 116 2" xfId="5164"/>
    <cellStyle name="40% - Accent1 116 2 2" xfId="9882"/>
    <cellStyle name="40% - Accent1 116 2 2 2" xfId="18897"/>
    <cellStyle name="40% - Accent1 116 2 3" xfId="14390"/>
    <cellStyle name="40% - Accent1 116 3" xfId="7521"/>
    <cellStyle name="40% - Accent1 116 3 2" xfId="16536"/>
    <cellStyle name="40% - Accent1 116 4" xfId="12029"/>
    <cellStyle name="40% - Accent1 117" xfId="1249"/>
    <cellStyle name="40% - Accent1 117 2" xfId="5165"/>
    <cellStyle name="40% - Accent1 117 2 2" xfId="9883"/>
    <cellStyle name="40% - Accent1 117 2 2 2" xfId="18898"/>
    <cellStyle name="40% - Accent1 117 2 3" xfId="14391"/>
    <cellStyle name="40% - Accent1 117 3" xfId="7522"/>
    <cellStyle name="40% - Accent1 117 3 2" xfId="16537"/>
    <cellStyle name="40% - Accent1 117 4" xfId="12030"/>
    <cellStyle name="40% - Accent1 118" xfId="1250"/>
    <cellStyle name="40% - Accent1 118 2" xfId="5166"/>
    <cellStyle name="40% - Accent1 118 2 2" xfId="9884"/>
    <cellStyle name="40% - Accent1 118 2 2 2" xfId="18899"/>
    <cellStyle name="40% - Accent1 118 2 3" xfId="14392"/>
    <cellStyle name="40% - Accent1 118 3" xfId="7523"/>
    <cellStyle name="40% - Accent1 118 3 2" xfId="16538"/>
    <cellStyle name="40% - Accent1 118 4" xfId="12031"/>
    <cellStyle name="40% - Accent1 119" xfId="3114"/>
    <cellStyle name="40% - Accent1 119 2" xfId="5167"/>
    <cellStyle name="40% - Accent1 119 2 2" xfId="9885"/>
    <cellStyle name="40% - Accent1 119 2 2 2" xfId="18900"/>
    <cellStyle name="40% - Accent1 119 2 3" xfId="14393"/>
    <cellStyle name="40% - Accent1 119 3" xfId="8503"/>
    <cellStyle name="40% - Accent1 119 3 2" xfId="17518"/>
    <cellStyle name="40% - Accent1 119 4" xfId="13011"/>
    <cellStyle name="40% - Accent1 12" xfId="1251"/>
    <cellStyle name="40% - Accent1 12 2" xfId="1252"/>
    <cellStyle name="40% - Accent1 12 2 2" xfId="5168"/>
    <cellStyle name="40% - Accent1 12 2 2 2" xfId="9886"/>
    <cellStyle name="40% - Accent1 12 2 2 2 2" xfId="18901"/>
    <cellStyle name="40% - Accent1 12 2 2 3" xfId="14394"/>
    <cellStyle name="40% - Accent1 12 2 3" xfId="7525"/>
    <cellStyle name="40% - Accent1 12 2 3 2" xfId="16540"/>
    <cellStyle name="40% - Accent1 12 2 4" xfId="12033"/>
    <cellStyle name="40% - Accent1 12 3" xfId="5169"/>
    <cellStyle name="40% - Accent1 12 3 2" xfId="9887"/>
    <cellStyle name="40% - Accent1 12 3 2 2" xfId="18902"/>
    <cellStyle name="40% - Accent1 12 3 3" xfId="14395"/>
    <cellStyle name="40% - Accent1 12 4" xfId="7524"/>
    <cellStyle name="40% - Accent1 12 4 2" xfId="16539"/>
    <cellStyle name="40% - Accent1 12 5" xfId="12032"/>
    <cellStyle name="40% - Accent1 12_draft transactions report_052009_rvsd" xfId="1253"/>
    <cellStyle name="40% - Accent1 120" xfId="3125"/>
    <cellStyle name="40% - Accent1 120 2" xfId="5170"/>
    <cellStyle name="40% - Accent1 120 2 2" xfId="9888"/>
    <cellStyle name="40% - Accent1 120 2 2 2" xfId="18903"/>
    <cellStyle name="40% - Accent1 120 2 3" xfId="14396"/>
    <cellStyle name="40% - Accent1 120 3" xfId="8514"/>
    <cellStyle name="40% - Accent1 120 3 2" xfId="17529"/>
    <cellStyle name="40% - Accent1 120 4" xfId="13022"/>
    <cellStyle name="40% - Accent1 121" xfId="3138"/>
    <cellStyle name="40% - Accent1 121 2" xfId="5171"/>
    <cellStyle name="40% - Accent1 121 2 2" xfId="9889"/>
    <cellStyle name="40% - Accent1 121 2 2 2" xfId="18904"/>
    <cellStyle name="40% - Accent1 121 2 3" xfId="14397"/>
    <cellStyle name="40% - Accent1 121 3" xfId="8527"/>
    <cellStyle name="40% - Accent1 121 3 2" xfId="17542"/>
    <cellStyle name="40% - Accent1 121 4" xfId="13035"/>
    <cellStyle name="40% - Accent1 122" xfId="3154"/>
    <cellStyle name="40% - Accent1 123" xfId="3196"/>
    <cellStyle name="40% - Accent1 124" xfId="3238"/>
    <cellStyle name="40% - Accent1 125" xfId="3280"/>
    <cellStyle name="40% - Accent1 126" xfId="3321"/>
    <cellStyle name="40% - Accent1 127" xfId="3363"/>
    <cellStyle name="40% - Accent1 127 2" xfId="5172"/>
    <cellStyle name="40% - Accent1 127 2 2" xfId="9890"/>
    <cellStyle name="40% - Accent1 127 2 2 2" xfId="18905"/>
    <cellStyle name="40% - Accent1 127 2 3" xfId="14398"/>
    <cellStyle name="40% - Accent1 127 3" xfId="8542"/>
    <cellStyle name="40% - Accent1 127 3 2" xfId="17557"/>
    <cellStyle name="40% - Accent1 127 4" xfId="13050"/>
    <cellStyle name="40% - Accent1 128" xfId="3374"/>
    <cellStyle name="40% - Accent1 128 2" xfId="5173"/>
    <cellStyle name="40% - Accent1 128 2 2" xfId="9891"/>
    <cellStyle name="40% - Accent1 128 2 2 2" xfId="18906"/>
    <cellStyle name="40% - Accent1 128 2 3" xfId="14399"/>
    <cellStyle name="40% - Accent1 128 3" xfId="8553"/>
    <cellStyle name="40% - Accent1 128 3 2" xfId="17568"/>
    <cellStyle name="40% - Accent1 128 4" xfId="13061"/>
    <cellStyle name="40% - Accent1 129" xfId="3387"/>
    <cellStyle name="40% - Accent1 129 2" xfId="5174"/>
    <cellStyle name="40% - Accent1 129 2 2" xfId="9892"/>
    <cellStyle name="40% - Accent1 129 2 2 2" xfId="18907"/>
    <cellStyle name="40% - Accent1 129 2 3" xfId="14400"/>
    <cellStyle name="40% - Accent1 129 3" xfId="8566"/>
    <cellStyle name="40% - Accent1 129 3 2" xfId="17581"/>
    <cellStyle name="40% - Accent1 129 4" xfId="13074"/>
    <cellStyle name="40% - Accent1 13" xfId="1254"/>
    <cellStyle name="40% - Accent1 13 2" xfId="1255"/>
    <cellStyle name="40% - Accent1 13 2 2" xfId="5175"/>
    <cellStyle name="40% - Accent1 13 2 2 2" xfId="9893"/>
    <cellStyle name="40% - Accent1 13 2 2 2 2" xfId="18908"/>
    <cellStyle name="40% - Accent1 13 2 2 3" xfId="14401"/>
    <cellStyle name="40% - Accent1 13 2 3" xfId="7527"/>
    <cellStyle name="40% - Accent1 13 2 3 2" xfId="16542"/>
    <cellStyle name="40% - Accent1 13 2 4" xfId="12035"/>
    <cellStyle name="40% - Accent1 13 3" xfId="5176"/>
    <cellStyle name="40% - Accent1 13 3 2" xfId="9894"/>
    <cellStyle name="40% - Accent1 13 3 2 2" xfId="18909"/>
    <cellStyle name="40% - Accent1 13 3 3" xfId="14402"/>
    <cellStyle name="40% - Accent1 13 4" xfId="7526"/>
    <cellStyle name="40% - Accent1 13 4 2" xfId="16541"/>
    <cellStyle name="40% - Accent1 13 5" xfId="12034"/>
    <cellStyle name="40% - Accent1 13_draft transactions report_052009_rvsd" xfId="1256"/>
    <cellStyle name="40% - Accent1 130" xfId="3402"/>
    <cellStyle name="40% - Accent1 130 2" xfId="5177"/>
    <cellStyle name="40% - Accent1 130 2 2" xfId="9895"/>
    <cellStyle name="40% - Accent1 130 2 2 2" xfId="18910"/>
    <cellStyle name="40% - Accent1 130 2 3" xfId="14403"/>
    <cellStyle name="40% - Accent1 130 3" xfId="8581"/>
    <cellStyle name="40% - Accent1 130 3 2" xfId="17596"/>
    <cellStyle name="40% - Accent1 130 4" xfId="13089"/>
    <cellStyle name="40% - Accent1 131" xfId="3413"/>
    <cellStyle name="40% - Accent1 131 2" xfId="5178"/>
    <cellStyle name="40% - Accent1 131 2 2" xfId="9896"/>
    <cellStyle name="40% - Accent1 131 2 2 2" xfId="18911"/>
    <cellStyle name="40% - Accent1 131 2 3" xfId="14404"/>
    <cellStyle name="40% - Accent1 131 3" xfId="8592"/>
    <cellStyle name="40% - Accent1 131 3 2" xfId="17607"/>
    <cellStyle name="40% - Accent1 131 4" xfId="13100"/>
    <cellStyle name="40% - Accent1 132" xfId="3426"/>
    <cellStyle name="40% - Accent1 132 2" xfId="5179"/>
    <cellStyle name="40% - Accent1 132 2 2" xfId="9897"/>
    <cellStyle name="40% - Accent1 132 2 2 2" xfId="18912"/>
    <cellStyle name="40% - Accent1 132 2 3" xfId="14405"/>
    <cellStyle name="40% - Accent1 132 3" xfId="8605"/>
    <cellStyle name="40% - Accent1 132 3 2" xfId="17620"/>
    <cellStyle name="40% - Accent1 132 4" xfId="13113"/>
    <cellStyle name="40% - Accent1 133" xfId="3439"/>
    <cellStyle name="40% - Accent1 133 2" xfId="5180"/>
    <cellStyle name="40% - Accent1 133 2 2" xfId="9898"/>
    <cellStyle name="40% - Accent1 133 2 2 2" xfId="18913"/>
    <cellStyle name="40% - Accent1 133 2 3" xfId="14406"/>
    <cellStyle name="40% - Accent1 133 3" xfId="8618"/>
    <cellStyle name="40% - Accent1 133 3 2" xfId="17633"/>
    <cellStyle name="40% - Accent1 133 4" xfId="13126"/>
    <cellStyle name="40% - Accent1 134" xfId="3452"/>
    <cellStyle name="40% - Accent1 134 2" xfId="5181"/>
    <cellStyle name="40% - Accent1 134 2 2" xfId="9899"/>
    <cellStyle name="40% - Accent1 134 2 2 2" xfId="18914"/>
    <cellStyle name="40% - Accent1 134 2 3" xfId="14407"/>
    <cellStyle name="40% - Accent1 134 3" xfId="8631"/>
    <cellStyle name="40% - Accent1 134 3 2" xfId="17646"/>
    <cellStyle name="40% - Accent1 134 4" xfId="13139"/>
    <cellStyle name="40% - Accent1 135" xfId="3468"/>
    <cellStyle name="40% - Accent1 136" xfId="3510"/>
    <cellStyle name="40% - Accent1 137" xfId="3551"/>
    <cellStyle name="40% - Accent1 138" xfId="3593"/>
    <cellStyle name="40% - Accent1 138 2" xfId="5182"/>
    <cellStyle name="40% - Accent1 138 2 2" xfId="9900"/>
    <cellStyle name="40% - Accent1 138 2 2 2" xfId="18915"/>
    <cellStyle name="40% - Accent1 138 2 3" xfId="14408"/>
    <cellStyle name="40% - Accent1 138 3" xfId="8646"/>
    <cellStyle name="40% - Accent1 138 3 2" xfId="17661"/>
    <cellStyle name="40% - Accent1 138 4" xfId="13154"/>
    <cellStyle name="40% - Accent1 139" xfId="3618"/>
    <cellStyle name="40% - Accent1 139 2" xfId="5183"/>
    <cellStyle name="40% - Accent1 139 2 2" xfId="9901"/>
    <cellStyle name="40% - Accent1 139 2 2 2" xfId="18916"/>
    <cellStyle name="40% - Accent1 139 2 3" xfId="14409"/>
    <cellStyle name="40% - Accent1 139 3" xfId="8657"/>
    <cellStyle name="40% - Accent1 139 3 2" xfId="17672"/>
    <cellStyle name="40% - Accent1 139 4" xfId="13165"/>
    <cellStyle name="40% - Accent1 14" xfId="1257"/>
    <cellStyle name="40% - Accent1 14 2" xfId="1258"/>
    <cellStyle name="40% - Accent1 14 2 2" xfId="5184"/>
    <cellStyle name="40% - Accent1 14 2 2 2" xfId="9902"/>
    <cellStyle name="40% - Accent1 14 2 2 2 2" xfId="18917"/>
    <cellStyle name="40% - Accent1 14 2 2 3" xfId="14410"/>
    <cellStyle name="40% - Accent1 14 2 3" xfId="7529"/>
    <cellStyle name="40% - Accent1 14 2 3 2" xfId="16544"/>
    <cellStyle name="40% - Accent1 14 2 4" xfId="12037"/>
    <cellStyle name="40% - Accent1 14 3" xfId="5185"/>
    <cellStyle name="40% - Accent1 14 3 2" xfId="9903"/>
    <cellStyle name="40% - Accent1 14 3 2 2" xfId="18918"/>
    <cellStyle name="40% - Accent1 14 3 3" xfId="14411"/>
    <cellStyle name="40% - Accent1 14 4" xfId="7528"/>
    <cellStyle name="40% - Accent1 14 4 2" xfId="16543"/>
    <cellStyle name="40% - Accent1 14 5" xfId="12036"/>
    <cellStyle name="40% - Accent1 14_draft transactions report_052009_rvsd" xfId="1259"/>
    <cellStyle name="40% - Accent1 140" xfId="3631"/>
    <cellStyle name="40% - Accent1 140 2" xfId="5186"/>
    <cellStyle name="40% - Accent1 140 2 2" xfId="9904"/>
    <cellStyle name="40% - Accent1 140 2 2 2" xfId="18919"/>
    <cellStyle name="40% - Accent1 140 2 3" xfId="14412"/>
    <cellStyle name="40% - Accent1 140 3" xfId="8670"/>
    <cellStyle name="40% - Accent1 140 3 2" xfId="17685"/>
    <cellStyle name="40% - Accent1 140 4" xfId="13178"/>
    <cellStyle name="40% - Accent1 141" xfId="3644"/>
    <cellStyle name="40% - Accent1 141 2" xfId="5187"/>
    <cellStyle name="40% - Accent1 141 2 2" xfId="9905"/>
    <cellStyle name="40% - Accent1 141 2 2 2" xfId="18920"/>
    <cellStyle name="40% - Accent1 141 2 3" xfId="14413"/>
    <cellStyle name="40% - Accent1 141 3" xfId="8683"/>
    <cellStyle name="40% - Accent1 141 3 2" xfId="17698"/>
    <cellStyle name="40% - Accent1 141 4" xfId="13191"/>
    <cellStyle name="40% - Accent1 142" xfId="3657"/>
    <cellStyle name="40% - Accent1 142 2" xfId="5188"/>
    <cellStyle name="40% - Accent1 142 2 2" xfId="9906"/>
    <cellStyle name="40% - Accent1 142 2 2 2" xfId="18921"/>
    <cellStyle name="40% - Accent1 142 2 3" xfId="14414"/>
    <cellStyle name="40% - Accent1 142 3" xfId="8696"/>
    <cellStyle name="40% - Accent1 142 3 2" xfId="17711"/>
    <cellStyle name="40% - Accent1 142 4" xfId="13204"/>
    <cellStyle name="40% - Accent1 143" xfId="3670"/>
    <cellStyle name="40% - Accent1 143 2" xfId="5189"/>
    <cellStyle name="40% - Accent1 143 2 2" xfId="9907"/>
    <cellStyle name="40% - Accent1 143 2 2 2" xfId="18922"/>
    <cellStyle name="40% - Accent1 143 2 3" xfId="14415"/>
    <cellStyle name="40% - Accent1 143 3" xfId="8709"/>
    <cellStyle name="40% - Accent1 143 3 2" xfId="17724"/>
    <cellStyle name="40% - Accent1 143 4" xfId="13217"/>
    <cellStyle name="40% - Accent1 144" xfId="3683"/>
    <cellStyle name="40% - Accent1 144 2" xfId="5190"/>
    <cellStyle name="40% - Accent1 144 2 2" xfId="9908"/>
    <cellStyle name="40% - Accent1 144 2 2 2" xfId="18923"/>
    <cellStyle name="40% - Accent1 144 2 3" xfId="14416"/>
    <cellStyle name="40% - Accent1 144 3" xfId="8722"/>
    <cellStyle name="40% - Accent1 144 3 2" xfId="17737"/>
    <cellStyle name="40% - Accent1 144 4" xfId="13230"/>
    <cellStyle name="40% - Accent1 145" xfId="3696"/>
    <cellStyle name="40% - Accent1 145 2" xfId="5191"/>
    <cellStyle name="40% - Accent1 145 2 2" xfId="9909"/>
    <cellStyle name="40% - Accent1 145 2 2 2" xfId="18924"/>
    <cellStyle name="40% - Accent1 145 2 3" xfId="14417"/>
    <cellStyle name="40% - Accent1 145 3" xfId="8735"/>
    <cellStyle name="40% - Accent1 145 3 2" xfId="17750"/>
    <cellStyle name="40% - Accent1 145 4" xfId="13243"/>
    <cellStyle name="40% - Accent1 146" xfId="3710"/>
    <cellStyle name="40% - Accent1 146 2" xfId="5192"/>
    <cellStyle name="40% - Accent1 146 2 2" xfId="9910"/>
    <cellStyle name="40% - Accent1 146 2 2 2" xfId="18925"/>
    <cellStyle name="40% - Accent1 146 2 3" xfId="14418"/>
    <cellStyle name="40% - Accent1 146 3" xfId="8748"/>
    <cellStyle name="40% - Accent1 146 3 2" xfId="17763"/>
    <cellStyle name="40% - Accent1 146 4" xfId="13256"/>
    <cellStyle name="40% - Accent1 147" xfId="3605"/>
    <cellStyle name="40% - Accent1 148" xfId="3753"/>
    <cellStyle name="40% - Accent1 149" xfId="3794"/>
    <cellStyle name="40% - Accent1 15" xfId="1260"/>
    <cellStyle name="40% - Accent1 15 2" xfId="1261"/>
    <cellStyle name="40% - Accent1 15 2 2" xfId="5193"/>
    <cellStyle name="40% - Accent1 15 2 2 2" xfId="9911"/>
    <cellStyle name="40% - Accent1 15 2 2 2 2" xfId="18926"/>
    <cellStyle name="40% - Accent1 15 2 2 3" xfId="14419"/>
    <cellStyle name="40% - Accent1 15 2 3" xfId="7531"/>
    <cellStyle name="40% - Accent1 15 2 3 2" xfId="16546"/>
    <cellStyle name="40% - Accent1 15 2 4" xfId="12039"/>
    <cellStyle name="40% - Accent1 15 3" xfId="5194"/>
    <cellStyle name="40% - Accent1 15 3 2" xfId="9912"/>
    <cellStyle name="40% - Accent1 15 3 2 2" xfId="18927"/>
    <cellStyle name="40% - Accent1 15 3 3" xfId="14420"/>
    <cellStyle name="40% - Accent1 15 4" xfId="7530"/>
    <cellStyle name="40% - Accent1 15 4 2" xfId="16545"/>
    <cellStyle name="40% - Accent1 15 5" xfId="12038"/>
    <cellStyle name="40% - Accent1 15_draft transactions report_052009_rvsd" xfId="1262"/>
    <cellStyle name="40% - Accent1 150" xfId="3836"/>
    <cellStyle name="40% - Accent1 151" xfId="3878"/>
    <cellStyle name="40% - Accent1 152" xfId="3991"/>
    <cellStyle name="40% - Accent1 153" xfId="5195"/>
    <cellStyle name="40% - Accent1 153 2" xfId="9913"/>
    <cellStyle name="40% - Accent1 153 2 2" xfId="18928"/>
    <cellStyle name="40% - Accent1 153 3" xfId="14421"/>
    <cellStyle name="40% - Accent1 154" xfId="7510"/>
    <cellStyle name="40% - Accent1 154 2" xfId="16525"/>
    <cellStyle name="40% - Accent1 155" xfId="12018"/>
    <cellStyle name="40% - Accent1 16" xfId="1263"/>
    <cellStyle name="40% - Accent1 16 2" xfId="1264"/>
    <cellStyle name="40% - Accent1 16 2 2" xfId="5196"/>
    <cellStyle name="40% - Accent1 16 2 2 2" xfId="9914"/>
    <cellStyle name="40% - Accent1 16 2 2 2 2" xfId="18929"/>
    <cellStyle name="40% - Accent1 16 2 2 3" xfId="14422"/>
    <cellStyle name="40% - Accent1 16 2 3" xfId="7533"/>
    <cellStyle name="40% - Accent1 16 2 3 2" xfId="16548"/>
    <cellStyle name="40% - Accent1 16 2 4" xfId="12041"/>
    <cellStyle name="40% - Accent1 16 3" xfId="5197"/>
    <cellStyle name="40% - Accent1 16 3 2" xfId="9915"/>
    <cellStyle name="40% - Accent1 16 3 2 2" xfId="18930"/>
    <cellStyle name="40% - Accent1 16 3 3" xfId="14423"/>
    <cellStyle name="40% - Accent1 16 4" xfId="7532"/>
    <cellStyle name="40% - Accent1 16 4 2" xfId="16547"/>
    <cellStyle name="40% - Accent1 16 5" xfId="12040"/>
    <cellStyle name="40% - Accent1 16_draft transactions report_052009_rvsd" xfId="1265"/>
    <cellStyle name="40% - Accent1 17" xfId="1266"/>
    <cellStyle name="40% - Accent1 17 2" xfId="1267"/>
    <cellStyle name="40% - Accent1 17 2 2" xfId="5198"/>
    <cellStyle name="40% - Accent1 17 2 2 2" xfId="9916"/>
    <cellStyle name="40% - Accent1 17 2 2 2 2" xfId="18931"/>
    <cellStyle name="40% - Accent1 17 2 2 3" xfId="14424"/>
    <cellStyle name="40% - Accent1 17 2 3" xfId="7535"/>
    <cellStyle name="40% - Accent1 17 2 3 2" xfId="16550"/>
    <cellStyle name="40% - Accent1 17 2 4" xfId="12043"/>
    <cellStyle name="40% - Accent1 17 3" xfId="5199"/>
    <cellStyle name="40% - Accent1 17 3 2" xfId="9917"/>
    <cellStyle name="40% - Accent1 17 3 2 2" xfId="18932"/>
    <cellStyle name="40% - Accent1 17 3 3" xfId="14425"/>
    <cellStyle name="40% - Accent1 17 4" xfId="7534"/>
    <cellStyle name="40% - Accent1 17 4 2" xfId="16549"/>
    <cellStyle name="40% - Accent1 17 5" xfId="12042"/>
    <cellStyle name="40% - Accent1 17_draft transactions report_052009_rvsd" xfId="1268"/>
    <cellStyle name="40% - Accent1 18" xfId="1269"/>
    <cellStyle name="40% - Accent1 18 2" xfId="1270"/>
    <cellStyle name="40% - Accent1 18 2 2" xfId="5200"/>
    <cellStyle name="40% - Accent1 18 2 2 2" xfId="9918"/>
    <cellStyle name="40% - Accent1 18 2 2 2 2" xfId="18933"/>
    <cellStyle name="40% - Accent1 18 2 2 3" xfId="14426"/>
    <cellStyle name="40% - Accent1 18 2 3" xfId="7537"/>
    <cellStyle name="40% - Accent1 18 2 3 2" xfId="16552"/>
    <cellStyle name="40% - Accent1 18 2 4" xfId="12045"/>
    <cellStyle name="40% - Accent1 18 3" xfId="5201"/>
    <cellStyle name="40% - Accent1 18 3 2" xfId="9919"/>
    <cellStyle name="40% - Accent1 18 3 2 2" xfId="18934"/>
    <cellStyle name="40% - Accent1 18 3 3" xfId="14427"/>
    <cellStyle name="40% - Accent1 18 4" xfId="7536"/>
    <cellStyle name="40% - Accent1 18 4 2" xfId="16551"/>
    <cellStyle name="40% - Accent1 18 5" xfId="12044"/>
    <cellStyle name="40% - Accent1 18_draft transactions report_052009_rvsd" xfId="1271"/>
    <cellStyle name="40% - Accent1 19" xfId="1272"/>
    <cellStyle name="40% - Accent1 19 2" xfId="1273"/>
    <cellStyle name="40% - Accent1 19 2 2" xfId="5202"/>
    <cellStyle name="40% - Accent1 19 2 2 2" xfId="9920"/>
    <cellStyle name="40% - Accent1 19 2 2 2 2" xfId="18935"/>
    <cellStyle name="40% - Accent1 19 2 2 3" xfId="14428"/>
    <cellStyle name="40% - Accent1 19 2 3" xfId="7539"/>
    <cellStyle name="40% - Accent1 19 2 3 2" xfId="16554"/>
    <cellStyle name="40% - Accent1 19 2 4" xfId="12047"/>
    <cellStyle name="40% - Accent1 19 3" xfId="5203"/>
    <cellStyle name="40% - Accent1 19 3 2" xfId="9921"/>
    <cellStyle name="40% - Accent1 19 3 2 2" xfId="18936"/>
    <cellStyle name="40% - Accent1 19 3 3" xfId="14429"/>
    <cellStyle name="40% - Accent1 19 4" xfId="7538"/>
    <cellStyle name="40% - Accent1 19 4 2" xfId="16553"/>
    <cellStyle name="40% - Accent1 19 5" xfId="12046"/>
    <cellStyle name="40% - Accent1 19_draft transactions report_052009_rvsd" xfId="1274"/>
    <cellStyle name="40% - Accent1 2" xfId="1275"/>
    <cellStyle name="40% - Accent1 2 2" xfId="1276"/>
    <cellStyle name="40% - Accent1 2 2 2" xfId="1277"/>
    <cellStyle name="40% - Accent1 2 2 2 2" xfId="5204"/>
    <cellStyle name="40% - Accent1 2 2 2 2 2" xfId="9922"/>
    <cellStyle name="40% - Accent1 2 2 2 2 2 2" xfId="18937"/>
    <cellStyle name="40% - Accent1 2 2 2 2 3" xfId="14430"/>
    <cellStyle name="40% - Accent1 2 2 2 3" xfId="7542"/>
    <cellStyle name="40% - Accent1 2 2 2 3 2" xfId="16557"/>
    <cellStyle name="40% - Accent1 2 2 2 4" xfId="12050"/>
    <cellStyle name="40% - Accent1 2 2 3" xfId="5205"/>
    <cellStyle name="40% - Accent1 2 2 3 2" xfId="9923"/>
    <cellStyle name="40% - Accent1 2 2 3 2 2" xfId="18938"/>
    <cellStyle name="40% - Accent1 2 2 3 3" xfId="14431"/>
    <cellStyle name="40% - Accent1 2 2 4" xfId="7541"/>
    <cellStyle name="40% - Accent1 2 2 4 2" xfId="16556"/>
    <cellStyle name="40% - Accent1 2 2 5" xfId="12049"/>
    <cellStyle name="40% - Accent1 2 2_draft transactions report_052009_rvsd" xfId="1278"/>
    <cellStyle name="40% - Accent1 2 3" xfId="1279"/>
    <cellStyle name="40% - Accent1 2 3 2" xfId="5206"/>
    <cellStyle name="40% - Accent1 2 3 2 2" xfId="9924"/>
    <cellStyle name="40% - Accent1 2 3 2 2 2" xfId="18939"/>
    <cellStyle name="40% - Accent1 2 3 2 3" xfId="14432"/>
    <cellStyle name="40% - Accent1 2 3 3" xfId="7543"/>
    <cellStyle name="40% - Accent1 2 3 3 2" xfId="16558"/>
    <cellStyle name="40% - Accent1 2 3 4" xfId="12051"/>
    <cellStyle name="40% - Accent1 2 4" xfId="5207"/>
    <cellStyle name="40% - Accent1 2 4 2" xfId="9925"/>
    <cellStyle name="40% - Accent1 2 4 2 2" xfId="18940"/>
    <cellStyle name="40% - Accent1 2 4 3" xfId="14433"/>
    <cellStyle name="40% - Accent1 2 5" xfId="7540"/>
    <cellStyle name="40% - Accent1 2 5 2" xfId="16555"/>
    <cellStyle name="40% - Accent1 2 6" xfId="12048"/>
    <cellStyle name="40% - Accent1 2_draft transactions report_052009_rvsd" xfId="1280"/>
    <cellStyle name="40% - Accent1 20" xfId="1281"/>
    <cellStyle name="40% - Accent1 20 2" xfId="1282"/>
    <cellStyle name="40% - Accent1 20 2 2" xfId="5208"/>
    <cellStyle name="40% - Accent1 20 2 2 2" xfId="9926"/>
    <cellStyle name="40% - Accent1 20 2 2 2 2" xfId="18941"/>
    <cellStyle name="40% - Accent1 20 2 2 3" xfId="14434"/>
    <cellStyle name="40% - Accent1 20 2 3" xfId="7545"/>
    <cellStyle name="40% - Accent1 20 2 3 2" xfId="16560"/>
    <cellStyle name="40% - Accent1 20 2 4" xfId="12053"/>
    <cellStyle name="40% - Accent1 20 3" xfId="5209"/>
    <cellStyle name="40% - Accent1 20 3 2" xfId="9927"/>
    <cellStyle name="40% - Accent1 20 3 2 2" xfId="18942"/>
    <cellStyle name="40% - Accent1 20 3 3" xfId="14435"/>
    <cellStyle name="40% - Accent1 20 4" xfId="7544"/>
    <cellStyle name="40% - Accent1 20 4 2" xfId="16559"/>
    <cellStyle name="40% - Accent1 20 5" xfId="12052"/>
    <cellStyle name="40% - Accent1 20_draft transactions report_052009_rvsd" xfId="1283"/>
    <cellStyle name="40% - Accent1 21" xfId="1284"/>
    <cellStyle name="40% - Accent1 21 2" xfId="1285"/>
    <cellStyle name="40% - Accent1 21 2 2" xfId="5210"/>
    <cellStyle name="40% - Accent1 21 2 2 2" xfId="9928"/>
    <cellStyle name="40% - Accent1 21 2 2 2 2" xfId="18943"/>
    <cellStyle name="40% - Accent1 21 2 2 3" xfId="14436"/>
    <cellStyle name="40% - Accent1 21 2 3" xfId="7547"/>
    <cellStyle name="40% - Accent1 21 2 3 2" xfId="16562"/>
    <cellStyle name="40% - Accent1 21 2 4" xfId="12055"/>
    <cellStyle name="40% - Accent1 21 3" xfId="5211"/>
    <cellStyle name="40% - Accent1 21 3 2" xfId="9929"/>
    <cellStyle name="40% - Accent1 21 3 2 2" xfId="18944"/>
    <cellStyle name="40% - Accent1 21 3 3" xfId="14437"/>
    <cellStyle name="40% - Accent1 21 4" xfId="7546"/>
    <cellStyle name="40% - Accent1 21 4 2" xfId="16561"/>
    <cellStyle name="40% - Accent1 21 5" xfId="12054"/>
    <cellStyle name="40% - Accent1 21_draft transactions report_052009_rvsd" xfId="1286"/>
    <cellStyle name="40% - Accent1 22" xfId="1287"/>
    <cellStyle name="40% - Accent1 22 2" xfId="1288"/>
    <cellStyle name="40% - Accent1 22 2 2" xfId="5212"/>
    <cellStyle name="40% - Accent1 22 2 2 2" xfId="9930"/>
    <cellStyle name="40% - Accent1 22 2 2 2 2" xfId="18945"/>
    <cellStyle name="40% - Accent1 22 2 2 3" xfId="14438"/>
    <cellStyle name="40% - Accent1 22 2 3" xfId="7549"/>
    <cellStyle name="40% - Accent1 22 2 3 2" xfId="16564"/>
    <cellStyle name="40% - Accent1 22 2 4" xfId="12057"/>
    <cellStyle name="40% - Accent1 22 3" xfId="5213"/>
    <cellStyle name="40% - Accent1 22 3 2" xfId="9931"/>
    <cellStyle name="40% - Accent1 22 3 2 2" xfId="18946"/>
    <cellStyle name="40% - Accent1 22 3 3" xfId="14439"/>
    <cellStyle name="40% - Accent1 22 4" xfId="7548"/>
    <cellStyle name="40% - Accent1 22 4 2" xfId="16563"/>
    <cellStyle name="40% - Accent1 22 5" xfId="12056"/>
    <cellStyle name="40% - Accent1 22_draft transactions report_052009_rvsd" xfId="1289"/>
    <cellStyle name="40% - Accent1 23" xfId="1290"/>
    <cellStyle name="40% - Accent1 23 2" xfId="1291"/>
    <cellStyle name="40% - Accent1 23 2 2" xfId="5214"/>
    <cellStyle name="40% - Accent1 23 2 2 2" xfId="9932"/>
    <cellStyle name="40% - Accent1 23 2 2 2 2" xfId="18947"/>
    <cellStyle name="40% - Accent1 23 2 2 3" xfId="14440"/>
    <cellStyle name="40% - Accent1 23 2 3" xfId="7551"/>
    <cellStyle name="40% - Accent1 23 2 3 2" xfId="16566"/>
    <cellStyle name="40% - Accent1 23 2 4" xfId="12059"/>
    <cellStyle name="40% - Accent1 23 3" xfId="5215"/>
    <cellStyle name="40% - Accent1 23 3 2" xfId="9933"/>
    <cellStyle name="40% - Accent1 23 3 2 2" xfId="18948"/>
    <cellStyle name="40% - Accent1 23 3 3" xfId="14441"/>
    <cellStyle name="40% - Accent1 23 4" xfId="7550"/>
    <cellStyle name="40% - Accent1 23 4 2" xfId="16565"/>
    <cellStyle name="40% - Accent1 23 5" xfId="12058"/>
    <cellStyle name="40% - Accent1 23_draft transactions report_052009_rvsd" xfId="1292"/>
    <cellStyle name="40% - Accent1 24" xfId="1293"/>
    <cellStyle name="40% - Accent1 24 2" xfId="1294"/>
    <cellStyle name="40% - Accent1 24 2 2" xfId="5216"/>
    <cellStyle name="40% - Accent1 24 2 2 2" xfId="9934"/>
    <cellStyle name="40% - Accent1 24 2 2 2 2" xfId="18949"/>
    <cellStyle name="40% - Accent1 24 2 2 3" xfId="14442"/>
    <cellStyle name="40% - Accent1 24 2 3" xfId="7553"/>
    <cellStyle name="40% - Accent1 24 2 3 2" xfId="16568"/>
    <cellStyle name="40% - Accent1 24 2 4" xfId="12061"/>
    <cellStyle name="40% - Accent1 24 3" xfId="5217"/>
    <cellStyle name="40% - Accent1 24 3 2" xfId="9935"/>
    <cellStyle name="40% - Accent1 24 3 2 2" xfId="18950"/>
    <cellStyle name="40% - Accent1 24 3 3" xfId="14443"/>
    <cellStyle name="40% - Accent1 24 4" xfId="7552"/>
    <cellStyle name="40% - Accent1 24 4 2" xfId="16567"/>
    <cellStyle name="40% - Accent1 24 5" xfId="12060"/>
    <cellStyle name="40% - Accent1 24_draft transactions report_052009_rvsd" xfId="1295"/>
    <cellStyle name="40% - Accent1 25" xfId="1296"/>
    <cellStyle name="40% - Accent1 25 2" xfId="1297"/>
    <cellStyle name="40% - Accent1 25 2 2" xfId="5218"/>
    <cellStyle name="40% - Accent1 25 2 2 2" xfId="9936"/>
    <cellStyle name="40% - Accent1 25 2 2 2 2" xfId="18951"/>
    <cellStyle name="40% - Accent1 25 2 2 3" xfId="14444"/>
    <cellStyle name="40% - Accent1 25 2 3" xfId="7555"/>
    <cellStyle name="40% - Accent1 25 2 3 2" xfId="16570"/>
    <cellStyle name="40% - Accent1 25 2 4" xfId="12063"/>
    <cellStyle name="40% - Accent1 25 3" xfId="5219"/>
    <cellStyle name="40% - Accent1 25 3 2" xfId="9937"/>
    <cellStyle name="40% - Accent1 25 3 2 2" xfId="18952"/>
    <cellStyle name="40% - Accent1 25 3 3" xfId="14445"/>
    <cellStyle name="40% - Accent1 25 4" xfId="7554"/>
    <cellStyle name="40% - Accent1 25 4 2" xfId="16569"/>
    <cellStyle name="40% - Accent1 25 5" xfId="12062"/>
    <cellStyle name="40% - Accent1 25_draft transactions report_052009_rvsd" xfId="1298"/>
    <cellStyle name="40% - Accent1 26" xfId="1299"/>
    <cellStyle name="40% - Accent1 26 2" xfId="1300"/>
    <cellStyle name="40% - Accent1 26 2 2" xfId="5220"/>
    <cellStyle name="40% - Accent1 26 2 2 2" xfId="9938"/>
    <cellStyle name="40% - Accent1 26 2 2 2 2" xfId="18953"/>
    <cellStyle name="40% - Accent1 26 2 2 3" xfId="14446"/>
    <cellStyle name="40% - Accent1 26 2 3" xfId="7557"/>
    <cellStyle name="40% - Accent1 26 2 3 2" xfId="16572"/>
    <cellStyle name="40% - Accent1 26 2 4" xfId="12065"/>
    <cellStyle name="40% - Accent1 26 3" xfId="5221"/>
    <cellStyle name="40% - Accent1 26 3 2" xfId="9939"/>
    <cellStyle name="40% - Accent1 26 3 2 2" xfId="18954"/>
    <cellStyle name="40% - Accent1 26 3 3" xfId="14447"/>
    <cellStyle name="40% - Accent1 26 4" xfId="7556"/>
    <cellStyle name="40% - Accent1 26 4 2" xfId="16571"/>
    <cellStyle name="40% - Accent1 26 5" xfId="12064"/>
    <cellStyle name="40% - Accent1 26_draft transactions report_052009_rvsd" xfId="1301"/>
    <cellStyle name="40% - Accent1 27" xfId="1302"/>
    <cellStyle name="40% - Accent1 27 2" xfId="1303"/>
    <cellStyle name="40% - Accent1 27 2 2" xfId="5222"/>
    <cellStyle name="40% - Accent1 27 2 2 2" xfId="9940"/>
    <cellStyle name="40% - Accent1 27 2 2 2 2" xfId="18955"/>
    <cellStyle name="40% - Accent1 27 2 2 3" xfId="14448"/>
    <cellStyle name="40% - Accent1 27 2 3" xfId="7559"/>
    <cellStyle name="40% - Accent1 27 2 3 2" xfId="16574"/>
    <cellStyle name="40% - Accent1 27 2 4" xfId="12067"/>
    <cellStyle name="40% - Accent1 27 3" xfId="5223"/>
    <cellStyle name="40% - Accent1 27 3 2" xfId="9941"/>
    <cellStyle name="40% - Accent1 27 3 2 2" xfId="18956"/>
    <cellStyle name="40% - Accent1 27 3 3" xfId="14449"/>
    <cellStyle name="40% - Accent1 27 4" xfId="7558"/>
    <cellStyle name="40% - Accent1 27 4 2" xfId="16573"/>
    <cellStyle name="40% - Accent1 27 5" xfId="12066"/>
    <cellStyle name="40% - Accent1 27_draft transactions report_052009_rvsd" xfId="1304"/>
    <cellStyle name="40% - Accent1 28" xfId="1305"/>
    <cellStyle name="40% - Accent1 28 2" xfId="1306"/>
    <cellStyle name="40% - Accent1 28 2 2" xfId="5224"/>
    <cellStyle name="40% - Accent1 28 2 2 2" xfId="9942"/>
    <cellStyle name="40% - Accent1 28 2 2 2 2" xfId="18957"/>
    <cellStyle name="40% - Accent1 28 2 2 3" xfId="14450"/>
    <cellStyle name="40% - Accent1 28 2 3" xfId="7561"/>
    <cellStyle name="40% - Accent1 28 2 3 2" xfId="16576"/>
    <cellStyle name="40% - Accent1 28 2 4" xfId="12069"/>
    <cellStyle name="40% - Accent1 28 3" xfId="5225"/>
    <cellStyle name="40% - Accent1 28 3 2" xfId="9943"/>
    <cellStyle name="40% - Accent1 28 3 2 2" xfId="18958"/>
    <cellStyle name="40% - Accent1 28 3 3" xfId="14451"/>
    <cellStyle name="40% - Accent1 28 4" xfId="7560"/>
    <cellStyle name="40% - Accent1 28 4 2" xfId="16575"/>
    <cellStyle name="40% - Accent1 28 5" xfId="12068"/>
    <cellStyle name="40% - Accent1 28_draft transactions report_052009_rvsd" xfId="1307"/>
    <cellStyle name="40% - Accent1 29" xfId="1308"/>
    <cellStyle name="40% - Accent1 29 2" xfId="1309"/>
    <cellStyle name="40% - Accent1 29 2 2" xfId="5226"/>
    <cellStyle name="40% - Accent1 29 2 2 2" xfId="9944"/>
    <cellStyle name="40% - Accent1 29 2 2 2 2" xfId="18959"/>
    <cellStyle name="40% - Accent1 29 2 2 3" xfId="14452"/>
    <cellStyle name="40% - Accent1 29 2 3" xfId="7563"/>
    <cellStyle name="40% - Accent1 29 2 3 2" xfId="16578"/>
    <cellStyle name="40% - Accent1 29 2 4" xfId="12071"/>
    <cellStyle name="40% - Accent1 29 3" xfId="5227"/>
    <cellStyle name="40% - Accent1 29 3 2" xfId="9945"/>
    <cellStyle name="40% - Accent1 29 3 2 2" xfId="18960"/>
    <cellStyle name="40% - Accent1 29 3 3" xfId="14453"/>
    <cellStyle name="40% - Accent1 29 4" xfId="7562"/>
    <cellStyle name="40% - Accent1 29 4 2" xfId="16577"/>
    <cellStyle name="40% - Accent1 29 5" xfId="12070"/>
    <cellStyle name="40% - Accent1 29_draft transactions report_052009_rvsd" xfId="1310"/>
    <cellStyle name="40% - Accent1 3" xfId="1311"/>
    <cellStyle name="40% - Accent1 3 2" xfId="1312"/>
    <cellStyle name="40% - Accent1 3 2 2" xfId="1313"/>
    <cellStyle name="40% - Accent1 3 2 2 2" xfId="5228"/>
    <cellStyle name="40% - Accent1 3 2 2 2 2" xfId="9946"/>
    <cellStyle name="40% - Accent1 3 2 2 2 2 2" xfId="18961"/>
    <cellStyle name="40% - Accent1 3 2 2 2 3" xfId="14454"/>
    <cellStyle name="40% - Accent1 3 2 2 3" xfId="7566"/>
    <cellStyle name="40% - Accent1 3 2 2 3 2" xfId="16581"/>
    <cellStyle name="40% - Accent1 3 2 2 4" xfId="12074"/>
    <cellStyle name="40% - Accent1 3 2 3" xfId="5229"/>
    <cellStyle name="40% - Accent1 3 2 3 2" xfId="9947"/>
    <cellStyle name="40% - Accent1 3 2 3 2 2" xfId="18962"/>
    <cellStyle name="40% - Accent1 3 2 3 3" xfId="14455"/>
    <cellStyle name="40% - Accent1 3 2 4" xfId="7565"/>
    <cellStyle name="40% - Accent1 3 2 4 2" xfId="16580"/>
    <cellStyle name="40% - Accent1 3 2 5" xfId="12073"/>
    <cellStyle name="40% - Accent1 3 2_draft transactions report_052009_rvsd" xfId="1314"/>
    <cellStyle name="40% - Accent1 3 3" xfId="1315"/>
    <cellStyle name="40% - Accent1 3 3 2" xfId="5230"/>
    <cellStyle name="40% - Accent1 3 3 2 2" xfId="9948"/>
    <cellStyle name="40% - Accent1 3 3 2 2 2" xfId="18963"/>
    <cellStyle name="40% - Accent1 3 3 2 3" xfId="14456"/>
    <cellStyle name="40% - Accent1 3 3 3" xfId="7567"/>
    <cellStyle name="40% - Accent1 3 3 3 2" xfId="16582"/>
    <cellStyle name="40% - Accent1 3 3 4" xfId="12075"/>
    <cellStyle name="40% - Accent1 3 4" xfId="5231"/>
    <cellStyle name="40% - Accent1 3 4 2" xfId="9949"/>
    <cellStyle name="40% - Accent1 3 4 2 2" xfId="18964"/>
    <cellStyle name="40% - Accent1 3 4 3" xfId="14457"/>
    <cellStyle name="40% - Accent1 3 5" xfId="7564"/>
    <cellStyle name="40% - Accent1 3 5 2" xfId="16579"/>
    <cellStyle name="40% - Accent1 3 6" xfId="12072"/>
    <cellStyle name="40% - Accent1 3_draft transactions report_052009_rvsd" xfId="1316"/>
    <cellStyle name="40% - Accent1 30" xfId="1317"/>
    <cellStyle name="40% - Accent1 30 2" xfId="1318"/>
    <cellStyle name="40% - Accent1 30 2 2" xfId="5232"/>
    <cellStyle name="40% - Accent1 30 2 2 2" xfId="9950"/>
    <cellStyle name="40% - Accent1 30 2 2 2 2" xfId="18965"/>
    <cellStyle name="40% - Accent1 30 2 2 3" xfId="14458"/>
    <cellStyle name="40% - Accent1 30 2 3" xfId="7569"/>
    <cellStyle name="40% - Accent1 30 2 3 2" xfId="16584"/>
    <cellStyle name="40% - Accent1 30 2 4" xfId="12077"/>
    <cellStyle name="40% - Accent1 30 3" xfId="5233"/>
    <cellStyle name="40% - Accent1 30 3 2" xfId="9951"/>
    <cellStyle name="40% - Accent1 30 3 2 2" xfId="18966"/>
    <cellStyle name="40% - Accent1 30 3 3" xfId="14459"/>
    <cellStyle name="40% - Accent1 30 4" xfId="7568"/>
    <cellStyle name="40% - Accent1 30 4 2" xfId="16583"/>
    <cellStyle name="40% - Accent1 30 5" xfId="12076"/>
    <cellStyle name="40% - Accent1 30_draft transactions report_052009_rvsd" xfId="1319"/>
    <cellStyle name="40% - Accent1 31" xfId="1320"/>
    <cellStyle name="40% - Accent1 31 2" xfId="1321"/>
    <cellStyle name="40% - Accent1 31 2 2" xfId="5234"/>
    <cellStyle name="40% - Accent1 31 2 2 2" xfId="9952"/>
    <cellStyle name="40% - Accent1 31 2 2 2 2" xfId="18967"/>
    <cellStyle name="40% - Accent1 31 2 2 3" xfId="14460"/>
    <cellStyle name="40% - Accent1 31 2 3" xfId="7571"/>
    <cellStyle name="40% - Accent1 31 2 3 2" xfId="16586"/>
    <cellStyle name="40% - Accent1 31 2 4" xfId="12079"/>
    <cellStyle name="40% - Accent1 31 3" xfId="5235"/>
    <cellStyle name="40% - Accent1 31 3 2" xfId="9953"/>
    <cellStyle name="40% - Accent1 31 3 2 2" xfId="18968"/>
    <cellStyle name="40% - Accent1 31 3 3" xfId="14461"/>
    <cellStyle name="40% - Accent1 31 4" xfId="7570"/>
    <cellStyle name="40% - Accent1 31 4 2" xfId="16585"/>
    <cellStyle name="40% - Accent1 31 5" xfId="12078"/>
    <cellStyle name="40% - Accent1 31_draft transactions report_052009_rvsd" xfId="1322"/>
    <cellStyle name="40% - Accent1 32" xfId="1323"/>
    <cellStyle name="40% - Accent1 32 2" xfId="1324"/>
    <cellStyle name="40% - Accent1 32 2 2" xfId="5236"/>
    <cellStyle name="40% - Accent1 32 2 2 2" xfId="9954"/>
    <cellStyle name="40% - Accent1 32 2 2 2 2" xfId="18969"/>
    <cellStyle name="40% - Accent1 32 2 2 3" xfId="14462"/>
    <cellStyle name="40% - Accent1 32 2 3" xfId="7573"/>
    <cellStyle name="40% - Accent1 32 2 3 2" xfId="16588"/>
    <cellStyle name="40% - Accent1 32 2 4" xfId="12081"/>
    <cellStyle name="40% - Accent1 32 3" xfId="5237"/>
    <cellStyle name="40% - Accent1 32 3 2" xfId="9955"/>
    <cellStyle name="40% - Accent1 32 3 2 2" xfId="18970"/>
    <cellStyle name="40% - Accent1 32 3 3" xfId="14463"/>
    <cellStyle name="40% - Accent1 32 4" xfId="7572"/>
    <cellStyle name="40% - Accent1 32 4 2" xfId="16587"/>
    <cellStyle name="40% - Accent1 32 5" xfId="12080"/>
    <cellStyle name="40% - Accent1 32_draft transactions report_052009_rvsd" xfId="1325"/>
    <cellStyle name="40% - Accent1 33" xfId="1326"/>
    <cellStyle name="40% - Accent1 33 2" xfId="5238"/>
    <cellStyle name="40% - Accent1 33 2 2" xfId="9956"/>
    <cellStyle name="40% - Accent1 33 2 2 2" xfId="18971"/>
    <cellStyle name="40% - Accent1 33 2 3" xfId="14464"/>
    <cellStyle name="40% - Accent1 33 3" xfId="7574"/>
    <cellStyle name="40% - Accent1 33 3 2" xfId="16589"/>
    <cellStyle name="40% - Accent1 33 4" xfId="12082"/>
    <cellStyle name="40% - Accent1 34" xfId="1327"/>
    <cellStyle name="40% - Accent1 34 2" xfId="5239"/>
    <cellStyle name="40% - Accent1 34 2 2" xfId="9957"/>
    <cellStyle name="40% - Accent1 34 2 2 2" xfId="18972"/>
    <cellStyle name="40% - Accent1 34 2 3" xfId="14465"/>
    <cellStyle name="40% - Accent1 34 3" xfId="7575"/>
    <cellStyle name="40% - Accent1 34 3 2" xfId="16590"/>
    <cellStyle name="40% - Accent1 34 4" xfId="12083"/>
    <cellStyle name="40% - Accent1 35" xfId="1328"/>
    <cellStyle name="40% - Accent1 35 2" xfId="5240"/>
    <cellStyle name="40% - Accent1 35 2 2" xfId="9958"/>
    <cellStyle name="40% - Accent1 35 2 2 2" xfId="18973"/>
    <cellStyle name="40% - Accent1 35 2 3" xfId="14466"/>
    <cellStyle name="40% - Accent1 35 3" xfId="7576"/>
    <cellStyle name="40% - Accent1 35 3 2" xfId="16591"/>
    <cellStyle name="40% - Accent1 35 4" xfId="12084"/>
    <cellStyle name="40% - Accent1 36" xfId="1329"/>
    <cellStyle name="40% - Accent1 36 2" xfId="5241"/>
    <cellStyle name="40% - Accent1 36 2 2" xfId="9959"/>
    <cellStyle name="40% - Accent1 36 2 2 2" xfId="18974"/>
    <cellStyle name="40% - Accent1 36 2 3" xfId="14467"/>
    <cellStyle name="40% - Accent1 36 3" xfId="7577"/>
    <cellStyle name="40% - Accent1 36 3 2" xfId="16592"/>
    <cellStyle name="40% - Accent1 36 4" xfId="12085"/>
    <cellStyle name="40% - Accent1 37" xfId="1330"/>
    <cellStyle name="40% - Accent1 37 2" xfId="5242"/>
    <cellStyle name="40% - Accent1 37 2 2" xfId="9960"/>
    <cellStyle name="40% - Accent1 37 2 2 2" xfId="18975"/>
    <cellStyle name="40% - Accent1 37 2 3" xfId="14468"/>
    <cellStyle name="40% - Accent1 37 3" xfId="7578"/>
    <cellStyle name="40% - Accent1 37 3 2" xfId="16593"/>
    <cellStyle name="40% - Accent1 37 4" xfId="12086"/>
    <cellStyle name="40% - Accent1 38" xfId="1331"/>
    <cellStyle name="40% - Accent1 38 2" xfId="5243"/>
    <cellStyle name="40% - Accent1 38 2 2" xfId="9961"/>
    <cellStyle name="40% - Accent1 38 2 2 2" xfId="18976"/>
    <cellStyle name="40% - Accent1 38 2 3" xfId="14469"/>
    <cellStyle name="40% - Accent1 38 3" xfId="7579"/>
    <cellStyle name="40% - Accent1 38 3 2" xfId="16594"/>
    <cellStyle name="40% - Accent1 38 4" xfId="12087"/>
    <cellStyle name="40% - Accent1 39" xfId="1332"/>
    <cellStyle name="40% - Accent1 39 2" xfId="5244"/>
    <cellStyle name="40% - Accent1 39 2 2" xfId="9962"/>
    <cellStyle name="40% - Accent1 39 2 2 2" xfId="18977"/>
    <cellStyle name="40% - Accent1 39 2 3" xfId="14470"/>
    <cellStyle name="40% - Accent1 39 3" xfId="7580"/>
    <cellStyle name="40% - Accent1 39 3 2" xfId="16595"/>
    <cellStyle name="40% - Accent1 39 4" xfId="12088"/>
    <cellStyle name="40% - Accent1 4" xfId="1333"/>
    <cellStyle name="40% - Accent1 4 2" xfId="1334"/>
    <cellStyle name="40% - Accent1 4 2 2" xfId="1335"/>
    <cellStyle name="40% - Accent1 4 2 2 2" xfId="5245"/>
    <cellStyle name="40% - Accent1 4 2 2 2 2" xfId="9963"/>
    <cellStyle name="40% - Accent1 4 2 2 2 2 2" xfId="18978"/>
    <cellStyle name="40% - Accent1 4 2 2 2 3" xfId="14471"/>
    <cellStyle name="40% - Accent1 4 2 2 3" xfId="7583"/>
    <cellStyle name="40% - Accent1 4 2 2 3 2" xfId="16598"/>
    <cellStyle name="40% - Accent1 4 2 2 4" xfId="12091"/>
    <cellStyle name="40% - Accent1 4 2 3" xfId="5246"/>
    <cellStyle name="40% - Accent1 4 2 3 2" xfId="9964"/>
    <cellStyle name="40% - Accent1 4 2 3 2 2" xfId="18979"/>
    <cellStyle name="40% - Accent1 4 2 3 3" xfId="14472"/>
    <cellStyle name="40% - Accent1 4 2 4" xfId="7582"/>
    <cellStyle name="40% - Accent1 4 2 4 2" xfId="16597"/>
    <cellStyle name="40% - Accent1 4 2 5" xfId="12090"/>
    <cellStyle name="40% - Accent1 4 2_draft transactions report_052009_rvsd" xfId="1336"/>
    <cellStyle name="40% - Accent1 4 3" xfId="1337"/>
    <cellStyle name="40% - Accent1 4 3 2" xfId="5247"/>
    <cellStyle name="40% - Accent1 4 3 2 2" xfId="9965"/>
    <cellStyle name="40% - Accent1 4 3 2 2 2" xfId="18980"/>
    <cellStyle name="40% - Accent1 4 3 2 3" xfId="14473"/>
    <cellStyle name="40% - Accent1 4 3 3" xfId="7584"/>
    <cellStyle name="40% - Accent1 4 3 3 2" xfId="16599"/>
    <cellStyle name="40% - Accent1 4 3 4" xfId="12092"/>
    <cellStyle name="40% - Accent1 4 4" xfId="5248"/>
    <cellStyle name="40% - Accent1 4 4 2" xfId="9966"/>
    <cellStyle name="40% - Accent1 4 4 2 2" xfId="18981"/>
    <cellStyle name="40% - Accent1 4 4 3" xfId="14474"/>
    <cellStyle name="40% - Accent1 4 5" xfId="7581"/>
    <cellStyle name="40% - Accent1 4 5 2" xfId="16596"/>
    <cellStyle name="40% - Accent1 4 6" xfId="12089"/>
    <cellStyle name="40% - Accent1 4_draft transactions report_052009_rvsd" xfId="1338"/>
    <cellStyle name="40% - Accent1 40" xfId="1339"/>
    <cellStyle name="40% - Accent1 40 2" xfId="5249"/>
    <cellStyle name="40% - Accent1 40 2 2" xfId="9967"/>
    <cellStyle name="40% - Accent1 40 2 2 2" xfId="18982"/>
    <cellStyle name="40% - Accent1 40 2 3" xfId="14475"/>
    <cellStyle name="40% - Accent1 40 3" xfId="7585"/>
    <cellStyle name="40% - Accent1 40 3 2" xfId="16600"/>
    <cellStyle name="40% - Accent1 40 4" xfId="12093"/>
    <cellStyle name="40% - Accent1 41" xfId="1340"/>
    <cellStyle name="40% - Accent1 41 2" xfId="5250"/>
    <cellStyle name="40% - Accent1 41 2 2" xfId="9968"/>
    <cellStyle name="40% - Accent1 41 2 2 2" xfId="18983"/>
    <cellStyle name="40% - Accent1 41 2 3" xfId="14476"/>
    <cellStyle name="40% - Accent1 41 3" xfId="7586"/>
    <cellStyle name="40% - Accent1 41 3 2" xfId="16601"/>
    <cellStyle name="40% - Accent1 41 4" xfId="12094"/>
    <cellStyle name="40% - Accent1 42" xfId="1341"/>
    <cellStyle name="40% - Accent1 42 2" xfId="5251"/>
    <cellStyle name="40% - Accent1 42 2 2" xfId="9969"/>
    <cellStyle name="40% - Accent1 42 2 2 2" xfId="18984"/>
    <cellStyle name="40% - Accent1 42 2 3" xfId="14477"/>
    <cellStyle name="40% - Accent1 42 3" xfId="7587"/>
    <cellStyle name="40% - Accent1 42 3 2" xfId="16602"/>
    <cellStyle name="40% - Accent1 42 4" xfId="12095"/>
    <cellStyle name="40% - Accent1 43" xfId="1342"/>
    <cellStyle name="40% - Accent1 43 2" xfId="5252"/>
    <cellStyle name="40% - Accent1 43 2 2" xfId="9970"/>
    <cellStyle name="40% - Accent1 43 2 2 2" xfId="18985"/>
    <cellStyle name="40% - Accent1 43 2 3" xfId="14478"/>
    <cellStyle name="40% - Accent1 43 3" xfId="7588"/>
    <cellStyle name="40% - Accent1 43 3 2" xfId="16603"/>
    <cellStyle name="40% - Accent1 43 4" xfId="12096"/>
    <cellStyle name="40% - Accent1 44" xfId="1343"/>
    <cellStyle name="40% - Accent1 44 2" xfId="5253"/>
    <cellStyle name="40% - Accent1 44 2 2" xfId="9971"/>
    <cellStyle name="40% - Accent1 44 2 2 2" xfId="18986"/>
    <cellStyle name="40% - Accent1 44 2 3" xfId="14479"/>
    <cellStyle name="40% - Accent1 44 3" xfId="7589"/>
    <cellStyle name="40% - Accent1 44 3 2" xfId="16604"/>
    <cellStyle name="40% - Accent1 44 4" xfId="12097"/>
    <cellStyle name="40% - Accent1 45" xfId="1344"/>
    <cellStyle name="40% - Accent1 45 2" xfId="5254"/>
    <cellStyle name="40% - Accent1 45 2 2" xfId="9972"/>
    <cellStyle name="40% - Accent1 45 2 2 2" xfId="18987"/>
    <cellStyle name="40% - Accent1 45 2 3" xfId="14480"/>
    <cellStyle name="40% - Accent1 45 3" xfId="7590"/>
    <cellStyle name="40% - Accent1 45 3 2" xfId="16605"/>
    <cellStyle name="40% - Accent1 45 4" xfId="12098"/>
    <cellStyle name="40% - Accent1 46" xfId="1345"/>
    <cellStyle name="40% - Accent1 46 2" xfId="5255"/>
    <cellStyle name="40% - Accent1 46 2 2" xfId="9973"/>
    <cellStyle name="40% - Accent1 46 2 2 2" xfId="18988"/>
    <cellStyle name="40% - Accent1 46 2 3" xfId="14481"/>
    <cellStyle name="40% - Accent1 46 3" xfId="7591"/>
    <cellStyle name="40% - Accent1 46 3 2" xfId="16606"/>
    <cellStyle name="40% - Accent1 46 4" xfId="12099"/>
    <cellStyle name="40% - Accent1 47" xfId="1346"/>
    <cellStyle name="40% - Accent1 47 2" xfId="5256"/>
    <cellStyle name="40% - Accent1 47 2 2" xfId="9974"/>
    <cellStyle name="40% - Accent1 47 2 2 2" xfId="18989"/>
    <cellStyle name="40% - Accent1 47 2 3" xfId="14482"/>
    <cellStyle name="40% - Accent1 47 3" xfId="7592"/>
    <cellStyle name="40% - Accent1 47 3 2" xfId="16607"/>
    <cellStyle name="40% - Accent1 47 4" xfId="12100"/>
    <cellStyle name="40% - Accent1 48" xfId="1347"/>
    <cellStyle name="40% - Accent1 48 2" xfId="5257"/>
    <cellStyle name="40% - Accent1 48 2 2" xfId="9975"/>
    <cellStyle name="40% - Accent1 48 2 2 2" xfId="18990"/>
    <cellStyle name="40% - Accent1 48 2 3" xfId="14483"/>
    <cellStyle name="40% - Accent1 48 3" xfId="7593"/>
    <cellStyle name="40% - Accent1 48 3 2" xfId="16608"/>
    <cellStyle name="40% - Accent1 48 4" xfId="12101"/>
    <cellStyle name="40% - Accent1 49" xfId="1348"/>
    <cellStyle name="40% - Accent1 49 2" xfId="5258"/>
    <cellStyle name="40% - Accent1 49 2 2" xfId="9976"/>
    <cellStyle name="40% - Accent1 49 2 2 2" xfId="18991"/>
    <cellStyle name="40% - Accent1 49 2 3" xfId="14484"/>
    <cellStyle name="40% - Accent1 49 3" xfId="7594"/>
    <cellStyle name="40% - Accent1 49 3 2" xfId="16609"/>
    <cellStyle name="40% - Accent1 49 4" xfId="12102"/>
    <cellStyle name="40% - Accent1 5" xfId="1349"/>
    <cellStyle name="40% - Accent1 5 2" xfId="1350"/>
    <cellStyle name="40% - Accent1 5 2 2" xfId="1351"/>
    <cellStyle name="40% - Accent1 5 2 2 2" xfId="5259"/>
    <cellStyle name="40% - Accent1 5 2 2 2 2" xfId="9977"/>
    <cellStyle name="40% - Accent1 5 2 2 2 2 2" xfId="18992"/>
    <cellStyle name="40% - Accent1 5 2 2 2 3" xfId="14485"/>
    <cellStyle name="40% - Accent1 5 2 2 3" xfId="7597"/>
    <cellStyle name="40% - Accent1 5 2 2 3 2" xfId="16612"/>
    <cellStyle name="40% - Accent1 5 2 2 4" xfId="12105"/>
    <cellStyle name="40% - Accent1 5 2 3" xfId="5260"/>
    <cellStyle name="40% - Accent1 5 2 3 2" xfId="9978"/>
    <cellStyle name="40% - Accent1 5 2 3 2 2" xfId="18993"/>
    <cellStyle name="40% - Accent1 5 2 3 3" xfId="14486"/>
    <cellStyle name="40% - Accent1 5 2 4" xfId="7596"/>
    <cellStyle name="40% - Accent1 5 2 4 2" xfId="16611"/>
    <cellStyle name="40% - Accent1 5 2 5" xfId="12104"/>
    <cellStyle name="40% - Accent1 5 2_draft transactions report_052009_rvsd" xfId="1352"/>
    <cellStyle name="40% - Accent1 5 3" xfId="1353"/>
    <cellStyle name="40% - Accent1 5 3 2" xfId="5261"/>
    <cellStyle name="40% - Accent1 5 3 2 2" xfId="9979"/>
    <cellStyle name="40% - Accent1 5 3 2 2 2" xfId="18994"/>
    <cellStyle name="40% - Accent1 5 3 2 3" xfId="14487"/>
    <cellStyle name="40% - Accent1 5 3 3" xfId="7598"/>
    <cellStyle name="40% - Accent1 5 3 3 2" xfId="16613"/>
    <cellStyle name="40% - Accent1 5 3 4" xfId="12106"/>
    <cellStyle name="40% - Accent1 5 4" xfId="5262"/>
    <cellStyle name="40% - Accent1 5 4 2" xfId="9980"/>
    <cellStyle name="40% - Accent1 5 4 2 2" xfId="18995"/>
    <cellStyle name="40% - Accent1 5 4 3" xfId="14488"/>
    <cellStyle name="40% - Accent1 5 5" xfId="7595"/>
    <cellStyle name="40% - Accent1 5 5 2" xfId="16610"/>
    <cellStyle name="40% - Accent1 5 6" xfId="12103"/>
    <cellStyle name="40% - Accent1 5_draft transactions report_052009_rvsd" xfId="1354"/>
    <cellStyle name="40% - Accent1 50" xfId="1355"/>
    <cellStyle name="40% - Accent1 50 2" xfId="5263"/>
    <cellStyle name="40% - Accent1 50 2 2" xfId="9981"/>
    <cellStyle name="40% - Accent1 50 2 2 2" xfId="18996"/>
    <cellStyle name="40% - Accent1 50 2 3" xfId="14489"/>
    <cellStyle name="40% - Accent1 50 3" xfId="7599"/>
    <cellStyle name="40% - Accent1 50 3 2" xfId="16614"/>
    <cellStyle name="40% - Accent1 50 4" xfId="12107"/>
    <cellStyle name="40% - Accent1 51" xfId="1356"/>
    <cellStyle name="40% - Accent1 51 2" xfId="5264"/>
    <cellStyle name="40% - Accent1 51 2 2" xfId="9982"/>
    <cellStyle name="40% - Accent1 51 2 2 2" xfId="18997"/>
    <cellStyle name="40% - Accent1 51 2 3" xfId="14490"/>
    <cellStyle name="40% - Accent1 51 3" xfId="7600"/>
    <cellStyle name="40% - Accent1 51 3 2" xfId="16615"/>
    <cellStyle name="40% - Accent1 51 4" xfId="12108"/>
    <cellStyle name="40% - Accent1 52" xfId="1357"/>
    <cellStyle name="40% - Accent1 52 2" xfId="5265"/>
    <cellStyle name="40% - Accent1 52 2 2" xfId="9983"/>
    <cellStyle name="40% - Accent1 52 2 2 2" xfId="18998"/>
    <cellStyle name="40% - Accent1 52 2 3" xfId="14491"/>
    <cellStyle name="40% - Accent1 52 3" xfId="7601"/>
    <cellStyle name="40% - Accent1 52 3 2" xfId="16616"/>
    <cellStyle name="40% - Accent1 52 4" xfId="12109"/>
    <cellStyle name="40% - Accent1 53" xfId="1358"/>
    <cellStyle name="40% - Accent1 53 2" xfId="5266"/>
    <cellStyle name="40% - Accent1 53 2 2" xfId="9984"/>
    <cellStyle name="40% - Accent1 53 2 2 2" xfId="18999"/>
    <cellStyle name="40% - Accent1 53 2 3" xfId="14492"/>
    <cellStyle name="40% - Accent1 53 3" xfId="7602"/>
    <cellStyle name="40% - Accent1 53 3 2" xfId="16617"/>
    <cellStyle name="40% - Accent1 53 4" xfId="12110"/>
    <cellStyle name="40% - Accent1 54" xfId="1359"/>
    <cellStyle name="40% - Accent1 54 2" xfId="5267"/>
    <cellStyle name="40% - Accent1 54 2 2" xfId="9985"/>
    <cellStyle name="40% - Accent1 54 2 2 2" xfId="19000"/>
    <cellStyle name="40% - Accent1 54 2 3" xfId="14493"/>
    <cellStyle name="40% - Accent1 54 3" xfId="7603"/>
    <cellStyle name="40% - Accent1 54 3 2" xfId="16618"/>
    <cellStyle name="40% - Accent1 54 4" xfId="12111"/>
    <cellStyle name="40% - Accent1 55" xfId="1360"/>
    <cellStyle name="40% - Accent1 55 2" xfId="5268"/>
    <cellStyle name="40% - Accent1 55 2 2" xfId="9986"/>
    <cellStyle name="40% - Accent1 55 2 2 2" xfId="19001"/>
    <cellStyle name="40% - Accent1 55 2 3" xfId="14494"/>
    <cellStyle name="40% - Accent1 55 3" xfId="7604"/>
    <cellStyle name="40% - Accent1 55 3 2" xfId="16619"/>
    <cellStyle name="40% - Accent1 55 4" xfId="12112"/>
    <cellStyle name="40% - Accent1 56" xfId="1361"/>
    <cellStyle name="40% - Accent1 56 2" xfId="5269"/>
    <cellStyle name="40% - Accent1 56 2 2" xfId="9987"/>
    <cellStyle name="40% - Accent1 56 2 2 2" xfId="19002"/>
    <cellStyle name="40% - Accent1 56 2 3" xfId="14495"/>
    <cellStyle name="40% - Accent1 56 3" xfId="7605"/>
    <cellStyle name="40% - Accent1 56 3 2" xfId="16620"/>
    <cellStyle name="40% - Accent1 56 4" xfId="12113"/>
    <cellStyle name="40% - Accent1 57" xfId="1362"/>
    <cellStyle name="40% - Accent1 57 2" xfId="5270"/>
    <cellStyle name="40% - Accent1 57 2 2" xfId="9988"/>
    <cellStyle name="40% - Accent1 57 2 2 2" xfId="19003"/>
    <cellStyle name="40% - Accent1 57 2 3" xfId="14496"/>
    <cellStyle name="40% - Accent1 57 3" xfId="7606"/>
    <cellStyle name="40% - Accent1 57 3 2" xfId="16621"/>
    <cellStyle name="40% - Accent1 57 4" xfId="12114"/>
    <cellStyle name="40% - Accent1 58" xfId="1363"/>
    <cellStyle name="40% - Accent1 58 2" xfId="5271"/>
    <cellStyle name="40% - Accent1 58 2 2" xfId="9989"/>
    <cellStyle name="40% - Accent1 58 2 2 2" xfId="19004"/>
    <cellStyle name="40% - Accent1 58 2 3" xfId="14497"/>
    <cellStyle name="40% - Accent1 58 3" xfId="7607"/>
    <cellStyle name="40% - Accent1 58 3 2" xfId="16622"/>
    <cellStyle name="40% - Accent1 58 4" xfId="12115"/>
    <cellStyle name="40% - Accent1 59" xfId="1364"/>
    <cellStyle name="40% - Accent1 59 2" xfId="5272"/>
    <cellStyle name="40% - Accent1 59 2 2" xfId="9990"/>
    <cellStyle name="40% - Accent1 59 2 2 2" xfId="19005"/>
    <cellStyle name="40% - Accent1 59 2 3" xfId="14498"/>
    <cellStyle name="40% - Accent1 59 3" xfId="7608"/>
    <cellStyle name="40% - Accent1 59 3 2" xfId="16623"/>
    <cellStyle name="40% - Accent1 59 4" xfId="12116"/>
    <cellStyle name="40% - Accent1 6" xfId="1365"/>
    <cellStyle name="40% - Accent1 6 2" xfId="1366"/>
    <cellStyle name="40% - Accent1 6 2 2" xfId="1367"/>
    <cellStyle name="40% - Accent1 6 2 2 2" xfId="5273"/>
    <cellStyle name="40% - Accent1 6 2 2 2 2" xfId="9991"/>
    <cellStyle name="40% - Accent1 6 2 2 2 2 2" xfId="19006"/>
    <cellStyle name="40% - Accent1 6 2 2 2 3" xfId="14499"/>
    <cellStyle name="40% - Accent1 6 2 2 3" xfId="7611"/>
    <cellStyle name="40% - Accent1 6 2 2 3 2" xfId="16626"/>
    <cellStyle name="40% - Accent1 6 2 2 4" xfId="12119"/>
    <cellStyle name="40% - Accent1 6 2 3" xfId="5274"/>
    <cellStyle name="40% - Accent1 6 2 3 2" xfId="9992"/>
    <cellStyle name="40% - Accent1 6 2 3 2 2" xfId="19007"/>
    <cellStyle name="40% - Accent1 6 2 3 3" xfId="14500"/>
    <cellStyle name="40% - Accent1 6 2 4" xfId="7610"/>
    <cellStyle name="40% - Accent1 6 2 4 2" xfId="16625"/>
    <cellStyle name="40% - Accent1 6 2 5" xfId="12118"/>
    <cellStyle name="40% - Accent1 6 2_draft transactions report_052009_rvsd" xfId="1368"/>
    <cellStyle name="40% - Accent1 6 3" xfId="1369"/>
    <cellStyle name="40% - Accent1 6 3 2" xfId="5275"/>
    <cellStyle name="40% - Accent1 6 3 2 2" xfId="9993"/>
    <cellStyle name="40% - Accent1 6 3 2 2 2" xfId="19008"/>
    <cellStyle name="40% - Accent1 6 3 2 3" xfId="14501"/>
    <cellStyle name="40% - Accent1 6 3 3" xfId="7612"/>
    <cellStyle name="40% - Accent1 6 3 3 2" xfId="16627"/>
    <cellStyle name="40% - Accent1 6 3 4" xfId="12120"/>
    <cellStyle name="40% - Accent1 6 4" xfId="5276"/>
    <cellStyle name="40% - Accent1 6 4 2" xfId="9994"/>
    <cellStyle name="40% - Accent1 6 4 2 2" xfId="19009"/>
    <cellStyle name="40% - Accent1 6 4 3" xfId="14502"/>
    <cellStyle name="40% - Accent1 6 5" xfId="7609"/>
    <cellStyle name="40% - Accent1 6 5 2" xfId="16624"/>
    <cellStyle name="40% - Accent1 6 6" xfId="12117"/>
    <cellStyle name="40% - Accent1 6_draft transactions report_052009_rvsd" xfId="1370"/>
    <cellStyle name="40% - Accent1 60" xfId="1371"/>
    <cellStyle name="40% - Accent1 60 2" xfId="5277"/>
    <cellStyle name="40% - Accent1 60 2 2" xfId="9995"/>
    <cellStyle name="40% - Accent1 60 2 2 2" xfId="19010"/>
    <cellStyle name="40% - Accent1 60 2 3" xfId="14503"/>
    <cellStyle name="40% - Accent1 60 3" xfId="7613"/>
    <cellStyle name="40% - Accent1 60 3 2" xfId="16628"/>
    <cellStyle name="40% - Accent1 60 4" xfId="12121"/>
    <cellStyle name="40% - Accent1 61" xfId="1372"/>
    <cellStyle name="40% - Accent1 61 2" xfId="5278"/>
    <cellStyle name="40% - Accent1 61 2 2" xfId="9996"/>
    <cellStyle name="40% - Accent1 61 2 2 2" xfId="19011"/>
    <cellStyle name="40% - Accent1 61 2 3" xfId="14504"/>
    <cellStyle name="40% - Accent1 61 3" xfId="7614"/>
    <cellStyle name="40% - Accent1 61 3 2" xfId="16629"/>
    <cellStyle name="40% - Accent1 61 4" xfId="12122"/>
    <cellStyle name="40% - Accent1 62" xfId="1373"/>
    <cellStyle name="40% - Accent1 62 2" xfId="5279"/>
    <cellStyle name="40% - Accent1 62 2 2" xfId="9997"/>
    <cellStyle name="40% - Accent1 62 2 2 2" xfId="19012"/>
    <cellStyle name="40% - Accent1 62 2 3" xfId="14505"/>
    <cellStyle name="40% - Accent1 62 3" xfId="7615"/>
    <cellStyle name="40% - Accent1 62 3 2" xfId="16630"/>
    <cellStyle name="40% - Accent1 62 4" xfId="12123"/>
    <cellStyle name="40% - Accent1 63" xfId="1374"/>
    <cellStyle name="40% - Accent1 63 2" xfId="5280"/>
    <cellStyle name="40% - Accent1 63 2 2" xfId="9998"/>
    <cellStyle name="40% - Accent1 63 2 2 2" xfId="19013"/>
    <cellStyle name="40% - Accent1 63 2 3" xfId="14506"/>
    <cellStyle name="40% - Accent1 63 3" xfId="7616"/>
    <cellStyle name="40% - Accent1 63 3 2" xfId="16631"/>
    <cellStyle name="40% - Accent1 63 4" xfId="12124"/>
    <cellStyle name="40% - Accent1 64" xfId="1375"/>
    <cellStyle name="40% - Accent1 64 2" xfId="5281"/>
    <cellStyle name="40% - Accent1 64 2 2" xfId="9999"/>
    <cellStyle name="40% - Accent1 64 2 2 2" xfId="19014"/>
    <cellStyle name="40% - Accent1 64 2 3" xfId="14507"/>
    <cellStyle name="40% - Accent1 64 3" xfId="7617"/>
    <cellStyle name="40% - Accent1 64 3 2" xfId="16632"/>
    <cellStyle name="40% - Accent1 64 4" xfId="12125"/>
    <cellStyle name="40% - Accent1 65" xfId="1376"/>
    <cellStyle name="40% - Accent1 65 2" xfId="5282"/>
    <cellStyle name="40% - Accent1 65 2 2" xfId="10000"/>
    <cellStyle name="40% - Accent1 65 2 2 2" xfId="19015"/>
    <cellStyle name="40% - Accent1 65 2 3" xfId="14508"/>
    <cellStyle name="40% - Accent1 65 3" xfId="7618"/>
    <cellStyle name="40% - Accent1 65 3 2" xfId="16633"/>
    <cellStyle name="40% - Accent1 65 4" xfId="12126"/>
    <cellStyle name="40% - Accent1 66" xfId="1377"/>
    <cellStyle name="40% - Accent1 66 2" xfId="5283"/>
    <cellStyle name="40% - Accent1 66 2 2" xfId="10001"/>
    <cellStyle name="40% - Accent1 66 2 2 2" xfId="19016"/>
    <cellStyle name="40% - Accent1 66 2 3" xfId="14509"/>
    <cellStyle name="40% - Accent1 66 3" xfId="7619"/>
    <cellStyle name="40% - Accent1 66 3 2" xfId="16634"/>
    <cellStyle name="40% - Accent1 66 4" xfId="12127"/>
    <cellStyle name="40% - Accent1 67" xfId="1378"/>
    <cellStyle name="40% - Accent1 67 2" xfId="5284"/>
    <cellStyle name="40% - Accent1 67 2 2" xfId="10002"/>
    <cellStyle name="40% - Accent1 67 2 2 2" xfId="19017"/>
    <cellStyle name="40% - Accent1 67 2 3" xfId="14510"/>
    <cellStyle name="40% - Accent1 67 3" xfId="7620"/>
    <cellStyle name="40% - Accent1 67 3 2" xfId="16635"/>
    <cellStyle name="40% - Accent1 67 4" xfId="12128"/>
    <cellStyle name="40% - Accent1 68" xfId="1379"/>
    <cellStyle name="40% - Accent1 68 2" xfId="5285"/>
    <cellStyle name="40% - Accent1 68 2 2" xfId="10003"/>
    <cellStyle name="40% - Accent1 68 2 2 2" xfId="19018"/>
    <cellStyle name="40% - Accent1 68 2 3" xfId="14511"/>
    <cellStyle name="40% - Accent1 68 3" xfId="7621"/>
    <cellStyle name="40% - Accent1 68 3 2" xfId="16636"/>
    <cellStyle name="40% - Accent1 68 4" xfId="12129"/>
    <cellStyle name="40% - Accent1 69" xfId="1380"/>
    <cellStyle name="40% - Accent1 69 2" xfId="5286"/>
    <cellStyle name="40% - Accent1 69 2 2" xfId="10004"/>
    <cellStyle name="40% - Accent1 69 2 2 2" xfId="19019"/>
    <cellStyle name="40% - Accent1 69 2 3" xfId="14512"/>
    <cellStyle name="40% - Accent1 69 3" xfId="7622"/>
    <cellStyle name="40% - Accent1 69 3 2" xfId="16637"/>
    <cellStyle name="40% - Accent1 69 4" xfId="12130"/>
    <cellStyle name="40% - Accent1 7" xfId="1381"/>
    <cellStyle name="40% - Accent1 7 2" xfId="1382"/>
    <cellStyle name="40% - Accent1 7 2 2" xfId="1383"/>
    <cellStyle name="40% - Accent1 7 2 2 2" xfId="5287"/>
    <cellStyle name="40% - Accent1 7 2 2 2 2" xfId="10005"/>
    <cellStyle name="40% - Accent1 7 2 2 2 2 2" xfId="19020"/>
    <cellStyle name="40% - Accent1 7 2 2 2 3" xfId="14513"/>
    <cellStyle name="40% - Accent1 7 2 2 3" xfId="7625"/>
    <cellStyle name="40% - Accent1 7 2 2 3 2" xfId="16640"/>
    <cellStyle name="40% - Accent1 7 2 2 4" xfId="12133"/>
    <cellStyle name="40% - Accent1 7 2 3" xfId="5288"/>
    <cellStyle name="40% - Accent1 7 2 3 2" xfId="10006"/>
    <cellStyle name="40% - Accent1 7 2 3 2 2" xfId="19021"/>
    <cellStyle name="40% - Accent1 7 2 3 3" xfId="14514"/>
    <cellStyle name="40% - Accent1 7 2 4" xfId="7624"/>
    <cellStyle name="40% - Accent1 7 2 4 2" xfId="16639"/>
    <cellStyle name="40% - Accent1 7 2 5" xfId="12132"/>
    <cellStyle name="40% - Accent1 7 2_draft transactions report_052009_rvsd" xfId="1384"/>
    <cellStyle name="40% - Accent1 7 3" xfId="1385"/>
    <cellStyle name="40% - Accent1 7 3 2" xfId="5289"/>
    <cellStyle name="40% - Accent1 7 3 2 2" xfId="10007"/>
    <cellStyle name="40% - Accent1 7 3 2 2 2" xfId="19022"/>
    <cellStyle name="40% - Accent1 7 3 2 3" xfId="14515"/>
    <cellStyle name="40% - Accent1 7 3 3" xfId="7626"/>
    <cellStyle name="40% - Accent1 7 3 3 2" xfId="16641"/>
    <cellStyle name="40% - Accent1 7 3 4" xfId="12134"/>
    <cellStyle name="40% - Accent1 7 4" xfId="5290"/>
    <cellStyle name="40% - Accent1 7 4 2" xfId="10008"/>
    <cellStyle name="40% - Accent1 7 4 2 2" xfId="19023"/>
    <cellStyle name="40% - Accent1 7 4 3" xfId="14516"/>
    <cellStyle name="40% - Accent1 7 5" xfId="7623"/>
    <cellStyle name="40% - Accent1 7 5 2" xfId="16638"/>
    <cellStyle name="40% - Accent1 7 6" xfId="12131"/>
    <cellStyle name="40% - Accent1 7_draft transactions report_052009_rvsd" xfId="1386"/>
    <cellStyle name="40% - Accent1 70" xfId="1387"/>
    <cellStyle name="40% - Accent1 70 2" xfId="5291"/>
    <cellStyle name="40% - Accent1 70 2 2" xfId="10009"/>
    <cellStyle name="40% - Accent1 70 2 2 2" xfId="19024"/>
    <cellStyle name="40% - Accent1 70 2 3" xfId="14517"/>
    <cellStyle name="40% - Accent1 70 3" xfId="7627"/>
    <cellStyle name="40% - Accent1 70 3 2" xfId="16642"/>
    <cellStyle name="40% - Accent1 70 4" xfId="12135"/>
    <cellStyle name="40% - Accent1 71" xfId="1388"/>
    <cellStyle name="40% - Accent1 71 2" xfId="5292"/>
    <cellStyle name="40% - Accent1 71 2 2" xfId="10010"/>
    <cellStyle name="40% - Accent1 71 2 2 2" xfId="19025"/>
    <cellStyle name="40% - Accent1 71 2 3" xfId="14518"/>
    <cellStyle name="40% - Accent1 71 3" xfId="7628"/>
    <cellStyle name="40% - Accent1 71 3 2" xfId="16643"/>
    <cellStyle name="40% - Accent1 71 4" xfId="12136"/>
    <cellStyle name="40% - Accent1 72" xfId="1389"/>
    <cellStyle name="40% - Accent1 72 2" xfId="5293"/>
    <cellStyle name="40% - Accent1 72 2 2" xfId="10011"/>
    <cellStyle name="40% - Accent1 72 2 2 2" xfId="19026"/>
    <cellStyle name="40% - Accent1 72 2 3" xfId="14519"/>
    <cellStyle name="40% - Accent1 72 3" xfId="7629"/>
    <cellStyle name="40% - Accent1 72 3 2" xfId="16644"/>
    <cellStyle name="40% - Accent1 72 4" xfId="12137"/>
    <cellStyle name="40% - Accent1 73" xfId="1390"/>
    <cellStyle name="40% - Accent1 73 2" xfId="5294"/>
    <cellStyle name="40% - Accent1 73 2 2" xfId="10012"/>
    <cellStyle name="40% - Accent1 73 2 2 2" xfId="19027"/>
    <cellStyle name="40% - Accent1 73 2 3" xfId="14520"/>
    <cellStyle name="40% - Accent1 73 3" xfId="7630"/>
    <cellStyle name="40% - Accent1 73 3 2" xfId="16645"/>
    <cellStyle name="40% - Accent1 73 4" xfId="12138"/>
    <cellStyle name="40% - Accent1 74" xfId="1391"/>
    <cellStyle name="40% - Accent1 74 2" xfId="5295"/>
    <cellStyle name="40% - Accent1 74 2 2" xfId="10013"/>
    <cellStyle name="40% - Accent1 74 2 2 2" xfId="19028"/>
    <cellStyle name="40% - Accent1 74 2 3" xfId="14521"/>
    <cellStyle name="40% - Accent1 74 3" xfId="7631"/>
    <cellStyle name="40% - Accent1 74 3 2" xfId="16646"/>
    <cellStyle name="40% - Accent1 74 4" xfId="12139"/>
    <cellStyle name="40% - Accent1 75" xfId="1392"/>
    <cellStyle name="40% - Accent1 75 2" xfId="5296"/>
    <cellStyle name="40% - Accent1 75 2 2" xfId="10014"/>
    <cellStyle name="40% - Accent1 75 2 2 2" xfId="19029"/>
    <cellStyle name="40% - Accent1 75 2 3" xfId="14522"/>
    <cellStyle name="40% - Accent1 75 3" xfId="7632"/>
    <cellStyle name="40% - Accent1 75 3 2" xfId="16647"/>
    <cellStyle name="40% - Accent1 75 4" xfId="12140"/>
    <cellStyle name="40% - Accent1 76" xfId="1393"/>
    <cellStyle name="40% - Accent1 76 2" xfId="5297"/>
    <cellStyle name="40% - Accent1 76 2 2" xfId="10015"/>
    <cellStyle name="40% - Accent1 76 2 2 2" xfId="19030"/>
    <cellStyle name="40% - Accent1 76 2 3" xfId="14523"/>
    <cellStyle name="40% - Accent1 76 3" xfId="7633"/>
    <cellStyle name="40% - Accent1 76 3 2" xfId="16648"/>
    <cellStyle name="40% - Accent1 76 4" xfId="12141"/>
    <cellStyle name="40% - Accent1 77" xfId="1394"/>
    <cellStyle name="40% - Accent1 77 2" xfId="5298"/>
    <cellStyle name="40% - Accent1 77 2 2" xfId="10016"/>
    <cellStyle name="40% - Accent1 77 2 2 2" xfId="19031"/>
    <cellStyle name="40% - Accent1 77 2 3" xfId="14524"/>
    <cellStyle name="40% - Accent1 77 3" xfId="7634"/>
    <cellStyle name="40% - Accent1 77 3 2" xfId="16649"/>
    <cellStyle name="40% - Accent1 77 4" xfId="12142"/>
    <cellStyle name="40% - Accent1 78" xfId="1395"/>
    <cellStyle name="40% - Accent1 78 2" xfId="5299"/>
    <cellStyle name="40% - Accent1 78 2 2" xfId="10017"/>
    <cellStyle name="40% - Accent1 78 2 2 2" xfId="19032"/>
    <cellStyle name="40% - Accent1 78 2 3" xfId="14525"/>
    <cellStyle name="40% - Accent1 78 3" xfId="7635"/>
    <cellStyle name="40% - Accent1 78 3 2" xfId="16650"/>
    <cellStyle name="40% - Accent1 78 4" xfId="12143"/>
    <cellStyle name="40% - Accent1 79" xfId="1396"/>
    <cellStyle name="40% - Accent1 79 2" xfId="5300"/>
    <cellStyle name="40% - Accent1 79 2 2" xfId="10018"/>
    <cellStyle name="40% - Accent1 79 2 2 2" xfId="19033"/>
    <cellStyle name="40% - Accent1 79 2 3" xfId="14526"/>
    <cellStyle name="40% - Accent1 79 3" xfId="7636"/>
    <cellStyle name="40% - Accent1 79 3 2" xfId="16651"/>
    <cellStyle name="40% - Accent1 79 4" xfId="12144"/>
    <cellStyle name="40% - Accent1 8" xfId="1397"/>
    <cellStyle name="40% - Accent1 8 2" xfId="1398"/>
    <cellStyle name="40% - Accent1 8 2 2" xfId="1399"/>
    <cellStyle name="40% - Accent1 8 2 2 2" xfId="5301"/>
    <cellStyle name="40% - Accent1 8 2 2 2 2" xfId="10019"/>
    <cellStyle name="40% - Accent1 8 2 2 2 2 2" xfId="19034"/>
    <cellStyle name="40% - Accent1 8 2 2 2 3" xfId="14527"/>
    <cellStyle name="40% - Accent1 8 2 2 3" xfId="7639"/>
    <cellStyle name="40% - Accent1 8 2 2 3 2" xfId="16654"/>
    <cellStyle name="40% - Accent1 8 2 2 4" xfId="12147"/>
    <cellStyle name="40% - Accent1 8 2 3" xfId="5302"/>
    <cellStyle name="40% - Accent1 8 2 3 2" xfId="10020"/>
    <cellStyle name="40% - Accent1 8 2 3 2 2" xfId="19035"/>
    <cellStyle name="40% - Accent1 8 2 3 3" xfId="14528"/>
    <cellStyle name="40% - Accent1 8 2 4" xfId="7638"/>
    <cellStyle name="40% - Accent1 8 2 4 2" xfId="16653"/>
    <cellStyle name="40% - Accent1 8 2 5" xfId="12146"/>
    <cellStyle name="40% - Accent1 8 2_draft transactions report_052009_rvsd" xfId="1400"/>
    <cellStyle name="40% - Accent1 8 3" xfId="1401"/>
    <cellStyle name="40% - Accent1 8 3 2" xfId="5303"/>
    <cellStyle name="40% - Accent1 8 3 2 2" xfId="10021"/>
    <cellStyle name="40% - Accent1 8 3 2 2 2" xfId="19036"/>
    <cellStyle name="40% - Accent1 8 3 2 3" xfId="14529"/>
    <cellStyle name="40% - Accent1 8 3 3" xfId="7640"/>
    <cellStyle name="40% - Accent1 8 3 3 2" xfId="16655"/>
    <cellStyle name="40% - Accent1 8 3 4" xfId="12148"/>
    <cellStyle name="40% - Accent1 8 4" xfId="5304"/>
    <cellStyle name="40% - Accent1 8 4 2" xfId="10022"/>
    <cellStyle name="40% - Accent1 8 4 2 2" xfId="19037"/>
    <cellStyle name="40% - Accent1 8 4 3" xfId="14530"/>
    <cellStyle name="40% - Accent1 8 5" xfId="7637"/>
    <cellStyle name="40% - Accent1 8 5 2" xfId="16652"/>
    <cellStyle name="40% - Accent1 8 6" xfId="12145"/>
    <cellStyle name="40% - Accent1 8_draft transactions report_052009_rvsd" xfId="1402"/>
    <cellStyle name="40% - Accent1 80" xfId="1403"/>
    <cellStyle name="40% - Accent1 80 2" xfId="5305"/>
    <cellStyle name="40% - Accent1 80 2 2" xfId="10023"/>
    <cellStyle name="40% - Accent1 80 2 2 2" xfId="19038"/>
    <cellStyle name="40% - Accent1 80 2 3" xfId="14531"/>
    <cellStyle name="40% - Accent1 80 3" xfId="7641"/>
    <cellStyle name="40% - Accent1 80 3 2" xfId="16656"/>
    <cellStyle name="40% - Accent1 80 4" xfId="12149"/>
    <cellStyle name="40% - Accent1 81" xfId="1404"/>
    <cellStyle name="40% - Accent1 81 2" xfId="5306"/>
    <cellStyle name="40% - Accent1 81 2 2" xfId="10024"/>
    <cellStyle name="40% - Accent1 81 2 2 2" xfId="19039"/>
    <cellStyle name="40% - Accent1 81 2 3" xfId="14532"/>
    <cellStyle name="40% - Accent1 81 3" xfId="7642"/>
    <cellStyle name="40% - Accent1 81 3 2" xfId="16657"/>
    <cellStyle name="40% - Accent1 81 4" xfId="12150"/>
    <cellStyle name="40% - Accent1 82" xfId="1405"/>
    <cellStyle name="40% - Accent1 82 2" xfId="5307"/>
    <cellStyle name="40% - Accent1 83" xfId="1406"/>
    <cellStyle name="40% - Accent1 83 2" xfId="5308"/>
    <cellStyle name="40% - Accent1 84" xfId="1407"/>
    <cellStyle name="40% - Accent1 84 2" xfId="5309"/>
    <cellStyle name="40% - Accent1 85" xfId="1408"/>
    <cellStyle name="40% - Accent1 85 2" xfId="5310"/>
    <cellStyle name="40% - Accent1 85 2 2" xfId="10025"/>
    <cellStyle name="40% - Accent1 85 2 2 2" xfId="19040"/>
    <cellStyle name="40% - Accent1 85 2 3" xfId="14533"/>
    <cellStyle name="40% - Accent1 85 3" xfId="7643"/>
    <cellStyle name="40% - Accent1 85 3 2" xfId="16658"/>
    <cellStyle name="40% - Accent1 85 4" xfId="12151"/>
    <cellStyle name="40% - Accent1 86" xfId="1409"/>
    <cellStyle name="40% - Accent1 86 2" xfId="5311"/>
    <cellStyle name="40% - Accent1 86 2 2" xfId="10026"/>
    <cellStyle name="40% - Accent1 86 2 2 2" xfId="19041"/>
    <cellStyle name="40% - Accent1 86 2 3" xfId="14534"/>
    <cellStyle name="40% - Accent1 86 3" xfId="7644"/>
    <cellStyle name="40% - Accent1 86 3 2" xfId="16659"/>
    <cellStyle name="40% - Accent1 86 4" xfId="12152"/>
    <cellStyle name="40% - Accent1 87" xfId="1410"/>
    <cellStyle name="40% - Accent1 87 2" xfId="5312"/>
    <cellStyle name="40% - Accent1 87 2 2" xfId="10027"/>
    <cellStyle name="40% - Accent1 87 2 2 2" xfId="19042"/>
    <cellStyle name="40% - Accent1 87 2 3" xfId="14535"/>
    <cellStyle name="40% - Accent1 87 3" xfId="7645"/>
    <cellStyle name="40% - Accent1 87 3 2" xfId="16660"/>
    <cellStyle name="40% - Accent1 87 4" xfId="12153"/>
    <cellStyle name="40% - Accent1 88" xfId="1411"/>
    <cellStyle name="40% - Accent1 88 2" xfId="5313"/>
    <cellStyle name="40% - Accent1 88 2 2" xfId="10028"/>
    <cellStyle name="40% - Accent1 88 2 2 2" xfId="19043"/>
    <cellStyle name="40% - Accent1 88 2 3" xfId="14536"/>
    <cellStyle name="40% - Accent1 88 3" xfId="7646"/>
    <cellStyle name="40% - Accent1 88 3 2" xfId="16661"/>
    <cellStyle name="40% - Accent1 88 4" xfId="12154"/>
    <cellStyle name="40% - Accent1 89" xfId="1412"/>
    <cellStyle name="40% - Accent1 89 2" xfId="5314"/>
    <cellStyle name="40% - Accent1 89 2 2" xfId="10029"/>
    <cellStyle name="40% - Accent1 89 2 2 2" xfId="19044"/>
    <cellStyle name="40% - Accent1 89 2 3" xfId="14537"/>
    <cellStyle name="40% - Accent1 89 3" xfId="7647"/>
    <cellStyle name="40% - Accent1 89 3 2" xfId="16662"/>
    <cellStyle name="40% - Accent1 89 4" xfId="12155"/>
    <cellStyle name="40% - Accent1 9" xfId="1413"/>
    <cellStyle name="40% - Accent1 9 2" xfId="1414"/>
    <cellStyle name="40% - Accent1 9 2 2" xfId="1415"/>
    <cellStyle name="40% - Accent1 9 2 2 2" xfId="5315"/>
    <cellStyle name="40% - Accent1 9 2 2 2 2" xfId="10030"/>
    <cellStyle name="40% - Accent1 9 2 2 2 2 2" xfId="19045"/>
    <cellStyle name="40% - Accent1 9 2 2 2 3" xfId="14538"/>
    <cellStyle name="40% - Accent1 9 2 2 3" xfId="7650"/>
    <cellStyle name="40% - Accent1 9 2 2 3 2" xfId="16665"/>
    <cellStyle name="40% - Accent1 9 2 2 4" xfId="12158"/>
    <cellStyle name="40% - Accent1 9 2 3" xfId="5316"/>
    <cellStyle name="40% - Accent1 9 2 3 2" xfId="10031"/>
    <cellStyle name="40% - Accent1 9 2 3 2 2" xfId="19046"/>
    <cellStyle name="40% - Accent1 9 2 3 3" xfId="14539"/>
    <cellStyle name="40% - Accent1 9 2 4" xfId="7649"/>
    <cellStyle name="40% - Accent1 9 2 4 2" xfId="16664"/>
    <cellStyle name="40% - Accent1 9 2 5" xfId="12157"/>
    <cellStyle name="40% - Accent1 9 2_draft transactions report_052009_rvsd" xfId="1416"/>
    <cellStyle name="40% - Accent1 9 3" xfId="1417"/>
    <cellStyle name="40% - Accent1 9 3 2" xfId="5317"/>
    <cellStyle name="40% - Accent1 9 3 2 2" xfId="10032"/>
    <cellStyle name="40% - Accent1 9 3 2 2 2" xfId="19047"/>
    <cellStyle name="40% - Accent1 9 3 2 3" xfId="14540"/>
    <cellStyle name="40% - Accent1 9 3 3" xfId="7651"/>
    <cellStyle name="40% - Accent1 9 3 3 2" xfId="16666"/>
    <cellStyle name="40% - Accent1 9 3 4" xfId="12159"/>
    <cellStyle name="40% - Accent1 9 4" xfId="5318"/>
    <cellStyle name="40% - Accent1 9 4 2" xfId="10033"/>
    <cellStyle name="40% - Accent1 9 4 2 2" xfId="19048"/>
    <cellStyle name="40% - Accent1 9 4 3" xfId="14541"/>
    <cellStyle name="40% - Accent1 9 5" xfId="7648"/>
    <cellStyle name="40% - Accent1 9 5 2" xfId="16663"/>
    <cellStyle name="40% - Accent1 9 6" xfId="12156"/>
    <cellStyle name="40% - Accent1 9_draft transactions report_052009_rvsd" xfId="1418"/>
    <cellStyle name="40% - Accent1 90" xfId="1419"/>
    <cellStyle name="40% - Accent1 90 2" xfId="5319"/>
    <cellStyle name="40% - Accent1 90 2 2" xfId="10034"/>
    <cellStyle name="40% - Accent1 90 2 2 2" xfId="19049"/>
    <cellStyle name="40% - Accent1 90 2 3" xfId="14542"/>
    <cellStyle name="40% - Accent1 90 3" xfId="7652"/>
    <cellStyle name="40% - Accent1 90 3 2" xfId="16667"/>
    <cellStyle name="40% - Accent1 90 4" xfId="12160"/>
    <cellStyle name="40% - Accent1 91" xfId="1420"/>
    <cellStyle name="40% - Accent1 91 2" xfId="5320"/>
    <cellStyle name="40% - Accent1 91 2 2" xfId="10035"/>
    <cellStyle name="40% - Accent1 91 2 2 2" xfId="19050"/>
    <cellStyle name="40% - Accent1 91 2 3" xfId="14543"/>
    <cellStyle name="40% - Accent1 91 3" xfId="7653"/>
    <cellStyle name="40% - Accent1 91 3 2" xfId="16668"/>
    <cellStyle name="40% - Accent1 91 4" xfId="12161"/>
    <cellStyle name="40% - Accent1 92" xfId="1421"/>
    <cellStyle name="40% - Accent1 92 2" xfId="5321"/>
    <cellStyle name="40% - Accent1 92 2 2" xfId="10036"/>
    <cellStyle name="40% - Accent1 92 2 2 2" xfId="19051"/>
    <cellStyle name="40% - Accent1 92 2 3" xfId="14544"/>
    <cellStyle name="40% - Accent1 92 3" xfId="7654"/>
    <cellStyle name="40% - Accent1 92 3 2" xfId="16669"/>
    <cellStyle name="40% - Accent1 92 4" xfId="12162"/>
    <cellStyle name="40% - Accent1 93" xfId="1422"/>
    <cellStyle name="40% - Accent1 93 2" xfId="5322"/>
    <cellStyle name="40% - Accent1 93 2 2" xfId="10037"/>
    <cellStyle name="40% - Accent1 93 2 2 2" xfId="19052"/>
    <cellStyle name="40% - Accent1 93 2 3" xfId="14545"/>
    <cellStyle name="40% - Accent1 93 3" xfId="7655"/>
    <cellStyle name="40% - Accent1 93 3 2" xfId="16670"/>
    <cellStyle name="40% - Accent1 93 4" xfId="12163"/>
    <cellStyle name="40% - Accent1 94" xfId="1423"/>
    <cellStyle name="40% - Accent1 94 2" xfId="5323"/>
    <cellStyle name="40% - Accent1 94 2 2" xfId="10038"/>
    <cellStyle name="40% - Accent1 94 2 2 2" xfId="19053"/>
    <cellStyle name="40% - Accent1 94 2 3" xfId="14546"/>
    <cellStyle name="40% - Accent1 94 3" xfId="7656"/>
    <cellStyle name="40% - Accent1 94 3 2" xfId="16671"/>
    <cellStyle name="40% - Accent1 94 4" xfId="12164"/>
    <cellStyle name="40% - Accent1 95" xfId="1424"/>
    <cellStyle name="40% - Accent1 95 2" xfId="5324"/>
    <cellStyle name="40% - Accent1 95 2 2" xfId="10039"/>
    <cellStyle name="40% - Accent1 95 2 2 2" xfId="19054"/>
    <cellStyle name="40% - Accent1 95 2 3" xfId="14547"/>
    <cellStyle name="40% - Accent1 95 3" xfId="7657"/>
    <cellStyle name="40% - Accent1 95 3 2" xfId="16672"/>
    <cellStyle name="40% - Accent1 95 4" xfId="12165"/>
    <cellStyle name="40% - Accent1 96" xfId="1425"/>
    <cellStyle name="40% - Accent1 96 2" xfId="5325"/>
    <cellStyle name="40% - Accent1 96 2 2" xfId="10040"/>
    <cellStyle name="40% - Accent1 96 2 2 2" xfId="19055"/>
    <cellStyle name="40% - Accent1 96 2 3" xfId="14548"/>
    <cellStyle name="40% - Accent1 96 3" xfId="7658"/>
    <cellStyle name="40% - Accent1 96 3 2" xfId="16673"/>
    <cellStyle name="40% - Accent1 96 4" xfId="12166"/>
    <cellStyle name="40% - Accent1 97" xfId="1426"/>
    <cellStyle name="40% - Accent1 97 2" xfId="5326"/>
    <cellStyle name="40% - Accent1 97 2 2" xfId="10041"/>
    <cellStyle name="40% - Accent1 97 2 2 2" xfId="19056"/>
    <cellStyle name="40% - Accent1 97 2 3" xfId="14549"/>
    <cellStyle name="40% - Accent1 97 3" xfId="7659"/>
    <cellStyle name="40% - Accent1 97 3 2" xfId="16674"/>
    <cellStyle name="40% - Accent1 97 4" xfId="12167"/>
    <cellStyle name="40% - Accent1 98" xfId="1427"/>
    <cellStyle name="40% - Accent1 98 2" xfId="5327"/>
    <cellStyle name="40% - Accent1 98 2 2" xfId="10042"/>
    <cellStyle name="40% - Accent1 98 2 2 2" xfId="19057"/>
    <cellStyle name="40% - Accent1 98 2 3" xfId="14550"/>
    <cellStyle name="40% - Accent1 98 3" xfId="7660"/>
    <cellStyle name="40% - Accent1 98 3 2" xfId="16675"/>
    <cellStyle name="40% - Accent1 98 4" xfId="12168"/>
    <cellStyle name="40% - Accent1 99" xfId="1428"/>
    <cellStyle name="40% - Accent1 99 2" xfId="5328"/>
    <cellStyle name="40% - Accent1 99 2 2" xfId="10043"/>
    <cellStyle name="40% - Accent1 99 2 2 2" xfId="19058"/>
    <cellStyle name="40% - Accent1 99 2 3" xfId="14551"/>
    <cellStyle name="40% - Accent1 99 3" xfId="7661"/>
    <cellStyle name="40% - Accent1 99 3 2" xfId="16676"/>
    <cellStyle name="40% - Accent1 99 4" xfId="12169"/>
    <cellStyle name="40% - Accent2" xfId="1429" builtinId="35" customBuiltin="1"/>
    <cellStyle name="40% - Accent2 10" xfId="1430"/>
    <cellStyle name="40% - Accent2 10 2" xfId="1431"/>
    <cellStyle name="40% - Accent2 10 2 2" xfId="5329"/>
    <cellStyle name="40% - Accent2 10 2 2 2" xfId="10044"/>
    <cellStyle name="40% - Accent2 10 2 2 2 2" xfId="19059"/>
    <cellStyle name="40% - Accent2 10 2 2 3" xfId="14552"/>
    <cellStyle name="40% - Accent2 10 2 3" xfId="7664"/>
    <cellStyle name="40% - Accent2 10 2 3 2" xfId="16679"/>
    <cellStyle name="40% - Accent2 10 2 4" xfId="12172"/>
    <cellStyle name="40% - Accent2 10 3" xfId="5330"/>
    <cellStyle name="40% - Accent2 10 3 2" xfId="10045"/>
    <cellStyle name="40% - Accent2 10 3 2 2" xfId="19060"/>
    <cellStyle name="40% - Accent2 10 3 3" xfId="14553"/>
    <cellStyle name="40% - Accent2 10 4" xfId="7663"/>
    <cellStyle name="40% - Accent2 10 4 2" xfId="16678"/>
    <cellStyle name="40% - Accent2 10 5" xfId="12171"/>
    <cellStyle name="40% - Accent2 10_draft transactions report_052009_rvsd" xfId="1432"/>
    <cellStyle name="40% - Accent2 100" xfId="1433"/>
    <cellStyle name="40% - Accent2 100 2" xfId="5331"/>
    <cellStyle name="40% - Accent2 101" xfId="1434"/>
    <cellStyle name="40% - Accent2 101 2" xfId="5332"/>
    <cellStyle name="40% - Accent2 102" xfId="1435"/>
    <cellStyle name="40% - Accent2 102 2" xfId="5333"/>
    <cellStyle name="40% - Accent2 103" xfId="1436"/>
    <cellStyle name="40% - Accent2 103 2" xfId="5334"/>
    <cellStyle name="40% - Accent2 104" xfId="1437"/>
    <cellStyle name="40% - Accent2 104 2" xfId="5335"/>
    <cellStyle name="40% - Accent2 105" xfId="1438"/>
    <cellStyle name="40% - Accent2 105 2" xfId="5336"/>
    <cellStyle name="40% - Accent2 106" xfId="1439"/>
    <cellStyle name="40% - Accent2 106 2" xfId="5337"/>
    <cellStyle name="40% - Accent2 107" xfId="1440"/>
    <cellStyle name="40% - Accent2 107 2" xfId="5338"/>
    <cellStyle name="40% - Accent2 108" xfId="1441"/>
    <cellStyle name="40% - Accent2 108 2" xfId="5339"/>
    <cellStyle name="40% - Accent2 109" xfId="1442"/>
    <cellStyle name="40% - Accent2 109 2" xfId="5340"/>
    <cellStyle name="40% - Accent2 11" xfId="1443"/>
    <cellStyle name="40% - Accent2 11 2" xfId="1444"/>
    <cellStyle name="40% - Accent2 11 2 2" xfId="5341"/>
    <cellStyle name="40% - Accent2 11 2 2 2" xfId="10046"/>
    <cellStyle name="40% - Accent2 11 2 2 2 2" xfId="19061"/>
    <cellStyle name="40% - Accent2 11 2 2 3" xfId="14554"/>
    <cellStyle name="40% - Accent2 11 2 3" xfId="7666"/>
    <cellStyle name="40% - Accent2 11 2 3 2" xfId="16681"/>
    <cellStyle name="40% - Accent2 11 2 4" xfId="12174"/>
    <cellStyle name="40% - Accent2 11 3" xfId="5342"/>
    <cellStyle name="40% - Accent2 11 3 2" xfId="10047"/>
    <cellStyle name="40% - Accent2 11 3 2 2" xfId="19062"/>
    <cellStyle name="40% - Accent2 11 3 3" xfId="14555"/>
    <cellStyle name="40% - Accent2 11 4" xfId="7665"/>
    <cellStyle name="40% - Accent2 11 4 2" xfId="16680"/>
    <cellStyle name="40% - Accent2 11 5" xfId="12173"/>
    <cellStyle name="40% - Accent2 11_draft transactions report_052009_rvsd" xfId="1445"/>
    <cellStyle name="40% - Accent2 110" xfId="1446"/>
    <cellStyle name="40% - Accent2 110 2" xfId="5343"/>
    <cellStyle name="40% - Accent2 110 2 2" xfId="10048"/>
    <cellStyle name="40% - Accent2 110 2 2 2" xfId="19063"/>
    <cellStyle name="40% - Accent2 110 2 3" xfId="14556"/>
    <cellStyle name="40% - Accent2 110 3" xfId="7667"/>
    <cellStyle name="40% - Accent2 110 3 2" xfId="16682"/>
    <cellStyle name="40% - Accent2 110 4" xfId="12175"/>
    <cellStyle name="40% - Accent2 111" xfId="1447"/>
    <cellStyle name="40% - Accent2 111 2" xfId="5344"/>
    <cellStyle name="40% - Accent2 111 2 2" xfId="10049"/>
    <cellStyle name="40% - Accent2 111 2 2 2" xfId="19064"/>
    <cellStyle name="40% - Accent2 111 2 3" xfId="14557"/>
    <cellStyle name="40% - Accent2 111 3" xfId="7668"/>
    <cellStyle name="40% - Accent2 111 3 2" xfId="16683"/>
    <cellStyle name="40% - Accent2 111 4" xfId="12176"/>
    <cellStyle name="40% - Accent2 112" xfId="1448"/>
    <cellStyle name="40% - Accent2 112 2" xfId="5345"/>
    <cellStyle name="40% - Accent2 112 2 2" xfId="10050"/>
    <cellStyle name="40% - Accent2 112 2 2 2" xfId="19065"/>
    <cellStyle name="40% - Accent2 112 2 3" xfId="14558"/>
    <cellStyle name="40% - Accent2 112 3" xfId="7669"/>
    <cellStyle name="40% - Accent2 112 3 2" xfId="16684"/>
    <cellStyle name="40% - Accent2 112 4" xfId="12177"/>
    <cellStyle name="40% - Accent2 113" xfId="1449"/>
    <cellStyle name="40% - Accent2 113 2" xfId="5346"/>
    <cellStyle name="40% - Accent2 113 2 2" xfId="10051"/>
    <cellStyle name="40% - Accent2 113 2 2 2" xfId="19066"/>
    <cellStyle name="40% - Accent2 113 2 3" xfId="14559"/>
    <cellStyle name="40% - Accent2 113 3" xfId="7670"/>
    <cellStyle name="40% - Accent2 113 3 2" xfId="16685"/>
    <cellStyle name="40% - Accent2 113 4" xfId="12178"/>
    <cellStyle name="40% - Accent2 114" xfId="1450"/>
    <cellStyle name="40% - Accent2 114 2" xfId="5347"/>
    <cellStyle name="40% - Accent2 114 2 2" xfId="10052"/>
    <cellStyle name="40% - Accent2 114 2 2 2" xfId="19067"/>
    <cellStyle name="40% - Accent2 114 2 3" xfId="14560"/>
    <cellStyle name="40% - Accent2 114 3" xfId="7671"/>
    <cellStyle name="40% - Accent2 114 3 2" xfId="16686"/>
    <cellStyle name="40% - Accent2 114 4" xfId="12179"/>
    <cellStyle name="40% - Accent2 115" xfId="1451"/>
    <cellStyle name="40% - Accent2 115 2" xfId="5348"/>
    <cellStyle name="40% - Accent2 115 2 2" xfId="10053"/>
    <cellStyle name="40% - Accent2 115 2 2 2" xfId="19068"/>
    <cellStyle name="40% - Accent2 115 2 3" xfId="14561"/>
    <cellStyle name="40% - Accent2 115 3" xfId="7672"/>
    <cellStyle name="40% - Accent2 115 3 2" xfId="16687"/>
    <cellStyle name="40% - Accent2 115 4" xfId="12180"/>
    <cellStyle name="40% - Accent2 116" xfId="1452"/>
    <cellStyle name="40% - Accent2 116 2" xfId="5349"/>
    <cellStyle name="40% - Accent2 116 2 2" xfId="10054"/>
    <cellStyle name="40% - Accent2 116 2 2 2" xfId="19069"/>
    <cellStyle name="40% - Accent2 116 2 3" xfId="14562"/>
    <cellStyle name="40% - Accent2 116 3" xfId="7673"/>
    <cellStyle name="40% - Accent2 116 3 2" xfId="16688"/>
    <cellStyle name="40% - Accent2 116 4" xfId="12181"/>
    <cellStyle name="40% - Accent2 117" xfId="1453"/>
    <cellStyle name="40% - Accent2 117 2" xfId="5350"/>
    <cellStyle name="40% - Accent2 117 2 2" xfId="10055"/>
    <cellStyle name="40% - Accent2 117 2 2 2" xfId="19070"/>
    <cellStyle name="40% - Accent2 117 2 3" xfId="14563"/>
    <cellStyle name="40% - Accent2 117 3" xfId="7674"/>
    <cellStyle name="40% - Accent2 117 3 2" xfId="16689"/>
    <cellStyle name="40% - Accent2 117 4" xfId="12182"/>
    <cellStyle name="40% - Accent2 118" xfId="1454"/>
    <cellStyle name="40% - Accent2 118 2" xfId="5351"/>
    <cellStyle name="40% - Accent2 118 2 2" xfId="10056"/>
    <cellStyle name="40% - Accent2 118 2 2 2" xfId="19071"/>
    <cellStyle name="40% - Accent2 118 2 3" xfId="14564"/>
    <cellStyle name="40% - Accent2 118 3" xfId="7675"/>
    <cellStyle name="40% - Accent2 118 3 2" xfId="16690"/>
    <cellStyle name="40% - Accent2 118 4" xfId="12183"/>
    <cellStyle name="40% - Accent2 119" xfId="3115"/>
    <cellStyle name="40% - Accent2 119 2" xfId="5352"/>
    <cellStyle name="40% - Accent2 119 2 2" xfId="10057"/>
    <cellStyle name="40% - Accent2 119 2 2 2" xfId="19072"/>
    <cellStyle name="40% - Accent2 119 2 3" xfId="14565"/>
    <cellStyle name="40% - Accent2 119 3" xfId="8504"/>
    <cellStyle name="40% - Accent2 119 3 2" xfId="17519"/>
    <cellStyle name="40% - Accent2 119 4" xfId="13012"/>
    <cellStyle name="40% - Accent2 12" xfId="1455"/>
    <cellStyle name="40% - Accent2 12 2" xfId="1456"/>
    <cellStyle name="40% - Accent2 12 2 2" xfId="5353"/>
    <cellStyle name="40% - Accent2 12 2 2 2" xfId="10058"/>
    <cellStyle name="40% - Accent2 12 2 2 2 2" xfId="19073"/>
    <cellStyle name="40% - Accent2 12 2 2 3" xfId="14566"/>
    <cellStyle name="40% - Accent2 12 2 3" xfId="7677"/>
    <cellStyle name="40% - Accent2 12 2 3 2" xfId="16692"/>
    <cellStyle name="40% - Accent2 12 2 4" xfId="12185"/>
    <cellStyle name="40% - Accent2 12 3" xfId="5354"/>
    <cellStyle name="40% - Accent2 12 3 2" xfId="10059"/>
    <cellStyle name="40% - Accent2 12 3 2 2" xfId="19074"/>
    <cellStyle name="40% - Accent2 12 3 3" xfId="14567"/>
    <cellStyle name="40% - Accent2 12 4" xfId="7676"/>
    <cellStyle name="40% - Accent2 12 4 2" xfId="16691"/>
    <cellStyle name="40% - Accent2 12 5" xfId="12184"/>
    <cellStyle name="40% - Accent2 12_draft transactions report_052009_rvsd" xfId="1457"/>
    <cellStyle name="40% - Accent2 120" xfId="3124"/>
    <cellStyle name="40% - Accent2 120 2" xfId="5355"/>
    <cellStyle name="40% - Accent2 120 2 2" xfId="10060"/>
    <cellStyle name="40% - Accent2 120 2 2 2" xfId="19075"/>
    <cellStyle name="40% - Accent2 120 2 3" xfId="14568"/>
    <cellStyle name="40% - Accent2 120 3" xfId="8513"/>
    <cellStyle name="40% - Accent2 120 3 2" xfId="17528"/>
    <cellStyle name="40% - Accent2 120 4" xfId="13021"/>
    <cellStyle name="40% - Accent2 121" xfId="3137"/>
    <cellStyle name="40% - Accent2 121 2" xfId="5356"/>
    <cellStyle name="40% - Accent2 121 2 2" xfId="10061"/>
    <cellStyle name="40% - Accent2 121 2 2 2" xfId="19076"/>
    <cellStyle name="40% - Accent2 121 2 3" xfId="14569"/>
    <cellStyle name="40% - Accent2 121 3" xfId="8526"/>
    <cellStyle name="40% - Accent2 121 3 2" xfId="17541"/>
    <cellStyle name="40% - Accent2 121 4" xfId="13034"/>
    <cellStyle name="40% - Accent2 122" xfId="3155"/>
    <cellStyle name="40% - Accent2 123" xfId="3197"/>
    <cellStyle name="40% - Accent2 124" xfId="3239"/>
    <cellStyle name="40% - Accent2 125" xfId="3281"/>
    <cellStyle name="40% - Accent2 126" xfId="3322"/>
    <cellStyle name="40% - Accent2 127" xfId="3364"/>
    <cellStyle name="40% - Accent2 127 2" xfId="5357"/>
    <cellStyle name="40% - Accent2 127 2 2" xfId="10062"/>
    <cellStyle name="40% - Accent2 127 2 2 2" xfId="19077"/>
    <cellStyle name="40% - Accent2 127 2 3" xfId="14570"/>
    <cellStyle name="40% - Accent2 127 3" xfId="8543"/>
    <cellStyle name="40% - Accent2 127 3 2" xfId="17558"/>
    <cellStyle name="40% - Accent2 127 4" xfId="13051"/>
    <cellStyle name="40% - Accent2 128" xfId="3373"/>
    <cellStyle name="40% - Accent2 128 2" xfId="5358"/>
    <cellStyle name="40% - Accent2 128 2 2" xfId="10063"/>
    <cellStyle name="40% - Accent2 128 2 2 2" xfId="19078"/>
    <cellStyle name="40% - Accent2 128 2 3" xfId="14571"/>
    <cellStyle name="40% - Accent2 128 3" xfId="8552"/>
    <cellStyle name="40% - Accent2 128 3 2" xfId="17567"/>
    <cellStyle name="40% - Accent2 128 4" xfId="13060"/>
    <cellStyle name="40% - Accent2 129" xfId="3386"/>
    <cellStyle name="40% - Accent2 129 2" xfId="5359"/>
    <cellStyle name="40% - Accent2 129 2 2" xfId="10064"/>
    <cellStyle name="40% - Accent2 129 2 2 2" xfId="19079"/>
    <cellStyle name="40% - Accent2 129 2 3" xfId="14572"/>
    <cellStyle name="40% - Accent2 129 3" xfId="8565"/>
    <cellStyle name="40% - Accent2 129 3 2" xfId="17580"/>
    <cellStyle name="40% - Accent2 129 4" xfId="13073"/>
    <cellStyle name="40% - Accent2 13" xfId="1458"/>
    <cellStyle name="40% - Accent2 13 2" xfId="1459"/>
    <cellStyle name="40% - Accent2 13 2 2" xfId="5360"/>
    <cellStyle name="40% - Accent2 13 2 2 2" xfId="10065"/>
    <cellStyle name="40% - Accent2 13 2 2 2 2" xfId="19080"/>
    <cellStyle name="40% - Accent2 13 2 2 3" xfId="14573"/>
    <cellStyle name="40% - Accent2 13 2 3" xfId="7679"/>
    <cellStyle name="40% - Accent2 13 2 3 2" xfId="16694"/>
    <cellStyle name="40% - Accent2 13 2 4" xfId="12187"/>
    <cellStyle name="40% - Accent2 13 3" xfId="5361"/>
    <cellStyle name="40% - Accent2 13 3 2" xfId="10066"/>
    <cellStyle name="40% - Accent2 13 3 2 2" xfId="19081"/>
    <cellStyle name="40% - Accent2 13 3 3" xfId="14574"/>
    <cellStyle name="40% - Accent2 13 4" xfId="7678"/>
    <cellStyle name="40% - Accent2 13 4 2" xfId="16693"/>
    <cellStyle name="40% - Accent2 13 5" xfId="12186"/>
    <cellStyle name="40% - Accent2 13_draft transactions report_052009_rvsd" xfId="1460"/>
    <cellStyle name="40% - Accent2 130" xfId="3403"/>
    <cellStyle name="40% - Accent2 130 2" xfId="5362"/>
    <cellStyle name="40% - Accent2 130 2 2" xfId="10067"/>
    <cellStyle name="40% - Accent2 130 2 2 2" xfId="19082"/>
    <cellStyle name="40% - Accent2 130 2 3" xfId="14575"/>
    <cellStyle name="40% - Accent2 130 3" xfId="8582"/>
    <cellStyle name="40% - Accent2 130 3 2" xfId="17597"/>
    <cellStyle name="40% - Accent2 130 4" xfId="13090"/>
    <cellStyle name="40% - Accent2 131" xfId="3412"/>
    <cellStyle name="40% - Accent2 131 2" xfId="5363"/>
    <cellStyle name="40% - Accent2 131 2 2" xfId="10068"/>
    <cellStyle name="40% - Accent2 131 2 2 2" xfId="19083"/>
    <cellStyle name="40% - Accent2 131 2 3" xfId="14576"/>
    <cellStyle name="40% - Accent2 131 3" xfId="8591"/>
    <cellStyle name="40% - Accent2 131 3 2" xfId="17606"/>
    <cellStyle name="40% - Accent2 131 4" xfId="13099"/>
    <cellStyle name="40% - Accent2 132" xfId="3425"/>
    <cellStyle name="40% - Accent2 132 2" xfId="5364"/>
    <cellStyle name="40% - Accent2 132 2 2" xfId="10069"/>
    <cellStyle name="40% - Accent2 132 2 2 2" xfId="19084"/>
    <cellStyle name="40% - Accent2 132 2 3" xfId="14577"/>
    <cellStyle name="40% - Accent2 132 3" xfId="8604"/>
    <cellStyle name="40% - Accent2 132 3 2" xfId="17619"/>
    <cellStyle name="40% - Accent2 132 4" xfId="13112"/>
    <cellStyle name="40% - Accent2 133" xfId="3438"/>
    <cellStyle name="40% - Accent2 133 2" xfId="5365"/>
    <cellStyle name="40% - Accent2 133 2 2" xfId="10070"/>
    <cellStyle name="40% - Accent2 133 2 2 2" xfId="19085"/>
    <cellStyle name="40% - Accent2 133 2 3" xfId="14578"/>
    <cellStyle name="40% - Accent2 133 3" xfId="8617"/>
    <cellStyle name="40% - Accent2 133 3 2" xfId="17632"/>
    <cellStyle name="40% - Accent2 133 4" xfId="13125"/>
    <cellStyle name="40% - Accent2 134" xfId="3451"/>
    <cellStyle name="40% - Accent2 134 2" xfId="5366"/>
    <cellStyle name="40% - Accent2 134 2 2" xfId="10071"/>
    <cellStyle name="40% - Accent2 134 2 2 2" xfId="19086"/>
    <cellStyle name="40% - Accent2 134 2 3" xfId="14579"/>
    <cellStyle name="40% - Accent2 134 3" xfId="8630"/>
    <cellStyle name="40% - Accent2 134 3 2" xfId="17645"/>
    <cellStyle name="40% - Accent2 134 4" xfId="13138"/>
    <cellStyle name="40% - Accent2 135" xfId="3469"/>
    <cellStyle name="40% - Accent2 136" xfId="3511"/>
    <cellStyle name="40% - Accent2 137" xfId="3552"/>
    <cellStyle name="40% - Accent2 138" xfId="3594"/>
    <cellStyle name="40% - Accent2 138 2" xfId="5367"/>
    <cellStyle name="40% - Accent2 138 2 2" xfId="10072"/>
    <cellStyle name="40% - Accent2 138 2 2 2" xfId="19087"/>
    <cellStyle name="40% - Accent2 138 2 3" xfId="14580"/>
    <cellStyle name="40% - Accent2 138 3" xfId="8647"/>
    <cellStyle name="40% - Accent2 138 3 2" xfId="17662"/>
    <cellStyle name="40% - Accent2 138 4" xfId="13155"/>
    <cellStyle name="40% - Accent2 139" xfId="3617"/>
    <cellStyle name="40% - Accent2 139 2" xfId="5368"/>
    <cellStyle name="40% - Accent2 139 2 2" xfId="10073"/>
    <cellStyle name="40% - Accent2 139 2 2 2" xfId="19088"/>
    <cellStyle name="40% - Accent2 139 2 3" xfId="14581"/>
    <cellStyle name="40% - Accent2 139 3" xfId="8656"/>
    <cellStyle name="40% - Accent2 139 3 2" xfId="17671"/>
    <cellStyle name="40% - Accent2 139 4" xfId="13164"/>
    <cellStyle name="40% - Accent2 14" xfId="1461"/>
    <cellStyle name="40% - Accent2 14 2" xfId="1462"/>
    <cellStyle name="40% - Accent2 14 2 2" xfId="5369"/>
    <cellStyle name="40% - Accent2 14 2 2 2" xfId="10074"/>
    <cellStyle name="40% - Accent2 14 2 2 2 2" xfId="19089"/>
    <cellStyle name="40% - Accent2 14 2 2 3" xfId="14582"/>
    <cellStyle name="40% - Accent2 14 2 3" xfId="7681"/>
    <cellStyle name="40% - Accent2 14 2 3 2" xfId="16696"/>
    <cellStyle name="40% - Accent2 14 2 4" xfId="12189"/>
    <cellStyle name="40% - Accent2 14 3" xfId="5370"/>
    <cellStyle name="40% - Accent2 14 3 2" xfId="10075"/>
    <cellStyle name="40% - Accent2 14 3 2 2" xfId="19090"/>
    <cellStyle name="40% - Accent2 14 3 3" xfId="14583"/>
    <cellStyle name="40% - Accent2 14 4" xfId="7680"/>
    <cellStyle name="40% - Accent2 14 4 2" xfId="16695"/>
    <cellStyle name="40% - Accent2 14 5" xfId="12188"/>
    <cellStyle name="40% - Accent2 14_draft transactions report_052009_rvsd" xfId="1463"/>
    <cellStyle name="40% - Accent2 140" xfId="3630"/>
    <cellStyle name="40% - Accent2 140 2" xfId="5371"/>
    <cellStyle name="40% - Accent2 140 2 2" xfId="10076"/>
    <cellStyle name="40% - Accent2 140 2 2 2" xfId="19091"/>
    <cellStyle name="40% - Accent2 140 2 3" xfId="14584"/>
    <cellStyle name="40% - Accent2 140 3" xfId="8669"/>
    <cellStyle name="40% - Accent2 140 3 2" xfId="17684"/>
    <cellStyle name="40% - Accent2 140 4" xfId="13177"/>
    <cellStyle name="40% - Accent2 141" xfId="3643"/>
    <cellStyle name="40% - Accent2 141 2" xfId="5372"/>
    <cellStyle name="40% - Accent2 141 2 2" xfId="10077"/>
    <cellStyle name="40% - Accent2 141 2 2 2" xfId="19092"/>
    <cellStyle name="40% - Accent2 141 2 3" xfId="14585"/>
    <cellStyle name="40% - Accent2 141 3" xfId="8682"/>
    <cellStyle name="40% - Accent2 141 3 2" xfId="17697"/>
    <cellStyle name="40% - Accent2 141 4" xfId="13190"/>
    <cellStyle name="40% - Accent2 142" xfId="3656"/>
    <cellStyle name="40% - Accent2 142 2" xfId="5373"/>
    <cellStyle name="40% - Accent2 142 2 2" xfId="10078"/>
    <cellStyle name="40% - Accent2 142 2 2 2" xfId="19093"/>
    <cellStyle name="40% - Accent2 142 2 3" xfId="14586"/>
    <cellStyle name="40% - Accent2 142 3" xfId="8695"/>
    <cellStyle name="40% - Accent2 142 3 2" xfId="17710"/>
    <cellStyle name="40% - Accent2 142 4" xfId="13203"/>
    <cellStyle name="40% - Accent2 143" xfId="3669"/>
    <cellStyle name="40% - Accent2 143 2" xfId="5374"/>
    <cellStyle name="40% - Accent2 143 2 2" xfId="10079"/>
    <cellStyle name="40% - Accent2 143 2 2 2" xfId="19094"/>
    <cellStyle name="40% - Accent2 143 2 3" xfId="14587"/>
    <cellStyle name="40% - Accent2 143 3" xfId="8708"/>
    <cellStyle name="40% - Accent2 143 3 2" xfId="17723"/>
    <cellStyle name="40% - Accent2 143 4" xfId="13216"/>
    <cellStyle name="40% - Accent2 144" xfId="3682"/>
    <cellStyle name="40% - Accent2 144 2" xfId="5375"/>
    <cellStyle name="40% - Accent2 144 2 2" xfId="10080"/>
    <cellStyle name="40% - Accent2 144 2 2 2" xfId="19095"/>
    <cellStyle name="40% - Accent2 144 2 3" xfId="14588"/>
    <cellStyle name="40% - Accent2 144 3" xfId="8721"/>
    <cellStyle name="40% - Accent2 144 3 2" xfId="17736"/>
    <cellStyle name="40% - Accent2 144 4" xfId="13229"/>
    <cellStyle name="40% - Accent2 145" xfId="3695"/>
    <cellStyle name="40% - Accent2 145 2" xfId="5376"/>
    <cellStyle name="40% - Accent2 145 2 2" xfId="10081"/>
    <cellStyle name="40% - Accent2 145 2 2 2" xfId="19096"/>
    <cellStyle name="40% - Accent2 145 2 3" xfId="14589"/>
    <cellStyle name="40% - Accent2 145 3" xfId="8734"/>
    <cellStyle name="40% - Accent2 145 3 2" xfId="17749"/>
    <cellStyle name="40% - Accent2 145 4" xfId="13242"/>
    <cellStyle name="40% - Accent2 146" xfId="3709"/>
    <cellStyle name="40% - Accent2 146 2" xfId="5377"/>
    <cellStyle name="40% - Accent2 146 2 2" xfId="10082"/>
    <cellStyle name="40% - Accent2 146 2 2 2" xfId="19097"/>
    <cellStyle name="40% - Accent2 146 2 3" xfId="14590"/>
    <cellStyle name="40% - Accent2 146 3" xfId="8747"/>
    <cellStyle name="40% - Accent2 146 3 2" xfId="17762"/>
    <cellStyle name="40% - Accent2 146 4" xfId="13255"/>
    <cellStyle name="40% - Accent2 147" xfId="3604"/>
    <cellStyle name="40% - Accent2 148" xfId="3754"/>
    <cellStyle name="40% - Accent2 149" xfId="3795"/>
    <cellStyle name="40% - Accent2 15" xfId="1464"/>
    <cellStyle name="40% - Accent2 15 2" xfId="1465"/>
    <cellStyle name="40% - Accent2 15 2 2" xfId="5378"/>
    <cellStyle name="40% - Accent2 15 2 2 2" xfId="10083"/>
    <cellStyle name="40% - Accent2 15 2 2 2 2" xfId="19098"/>
    <cellStyle name="40% - Accent2 15 2 2 3" xfId="14591"/>
    <cellStyle name="40% - Accent2 15 2 3" xfId="7683"/>
    <cellStyle name="40% - Accent2 15 2 3 2" xfId="16698"/>
    <cellStyle name="40% - Accent2 15 2 4" xfId="12191"/>
    <cellStyle name="40% - Accent2 15 3" xfId="5379"/>
    <cellStyle name="40% - Accent2 15 3 2" xfId="10084"/>
    <cellStyle name="40% - Accent2 15 3 2 2" xfId="19099"/>
    <cellStyle name="40% - Accent2 15 3 3" xfId="14592"/>
    <cellStyle name="40% - Accent2 15 4" xfId="7682"/>
    <cellStyle name="40% - Accent2 15 4 2" xfId="16697"/>
    <cellStyle name="40% - Accent2 15 5" xfId="12190"/>
    <cellStyle name="40% - Accent2 15_draft transactions report_052009_rvsd" xfId="1466"/>
    <cellStyle name="40% - Accent2 150" xfId="3837"/>
    <cellStyle name="40% - Accent2 151" xfId="3879"/>
    <cellStyle name="40% - Accent2 152" xfId="3992"/>
    <cellStyle name="40% - Accent2 153" xfId="5380"/>
    <cellStyle name="40% - Accent2 153 2" xfId="10085"/>
    <cellStyle name="40% - Accent2 153 2 2" xfId="19100"/>
    <cellStyle name="40% - Accent2 153 3" xfId="14593"/>
    <cellStyle name="40% - Accent2 154" xfId="7662"/>
    <cellStyle name="40% - Accent2 154 2" xfId="16677"/>
    <cellStyle name="40% - Accent2 155" xfId="12170"/>
    <cellStyle name="40% - Accent2 16" xfId="1467"/>
    <cellStyle name="40% - Accent2 16 2" xfId="1468"/>
    <cellStyle name="40% - Accent2 16 2 2" xfId="5381"/>
    <cellStyle name="40% - Accent2 16 2 2 2" xfId="10086"/>
    <cellStyle name="40% - Accent2 16 2 2 2 2" xfId="19101"/>
    <cellStyle name="40% - Accent2 16 2 2 3" xfId="14594"/>
    <cellStyle name="40% - Accent2 16 2 3" xfId="7685"/>
    <cellStyle name="40% - Accent2 16 2 3 2" xfId="16700"/>
    <cellStyle name="40% - Accent2 16 2 4" xfId="12193"/>
    <cellStyle name="40% - Accent2 16 3" xfId="5382"/>
    <cellStyle name="40% - Accent2 16 3 2" xfId="10087"/>
    <cellStyle name="40% - Accent2 16 3 2 2" xfId="19102"/>
    <cellStyle name="40% - Accent2 16 3 3" xfId="14595"/>
    <cellStyle name="40% - Accent2 16 4" xfId="7684"/>
    <cellStyle name="40% - Accent2 16 4 2" xfId="16699"/>
    <cellStyle name="40% - Accent2 16 5" xfId="12192"/>
    <cellStyle name="40% - Accent2 16_draft transactions report_052009_rvsd" xfId="1469"/>
    <cellStyle name="40% - Accent2 17" xfId="1470"/>
    <cellStyle name="40% - Accent2 17 2" xfId="1471"/>
    <cellStyle name="40% - Accent2 17 2 2" xfId="5383"/>
    <cellStyle name="40% - Accent2 17 2 2 2" xfId="10088"/>
    <cellStyle name="40% - Accent2 17 2 2 2 2" xfId="19103"/>
    <cellStyle name="40% - Accent2 17 2 2 3" xfId="14596"/>
    <cellStyle name="40% - Accent2 17 2 3" xfId="7687"/>
    <cellStyle name="40% - Accent2 17 2 3 2" xfId="16702"/>
    <cellStyle name="40% - Accent2 17 2 4" xfId="12195"/>
    <cellStyle name="40% - Accent2 17 3" xfId="5384"/>
    <cellStyle name="40% - Accent2 17 3 2" xfId="10089"/>
    <cellStyle name="40% - Accent2 17 3 2 2" xfId="19104"/>
    <cellStyle name="40% - Accent2 17 3 3" xfId="14597"/>
    <cellStyle name="40% - Accent2 17 4" xfId="7686"/>
    <cellStyle name="40% - Accent2 17 4 2" xfId="16701"/>
    <cellStyle name="40% - Accent2 17 5" xfId="12194"/>
    <cellStyle name="40% - Accent2 17_draft transactions report_052009_rvsd" xfId="1472"/>
    <cellStyle name="40% - Accent2 18" xfId="1473"/>
    <cellStyle name="40% - Accent2 18 2" xfId="1474"/>
    <cellStyle name="40% - Accent2 18 2 2" xfId="5385"/>
    <cellStyle name="40% - Accent2 18 2 2 2" xfId="10090"/>
    <cellStyle name="40% - Accent2 18 2 2 2 2" xfId="19105"/>
    <cellStyle name="40% - Accent2 18 2 2 3" xfId="14598"/>
    <cellStyle name="40% - Accent2 18 2 3" xfId="7689"/>
    <cellStyle name="40% - Accent2 18 2 3 2" xfId="16704"/>
    <cellStyle name="40% - Accent2 18 2 4" xfId="12197"/>
    <cellStyle name="40% - Accent2 18 3" xfId="5386"/>
    <cellStyle name="40% - Accent2 18 3 2" xfId="10091"/>
    <cellStyle name="40% - Accent2 18 3 2 2" xfId="19106"/>
    <cellStyle name="40% - Accent2 18 3 3" xfId="14599"/>
    <cellStyle name="40% - Accent2 18 4" xfId="7688"/>
    <cellStyle name="40% - Accent2 18 4 2" xfId="16703"/>
    <cellStyle name="40% - Accent2 18 5" xfId="12196"/>
    <cellStyle name="40% - Accent2 18_draft transactions report_052009_rvsd" xfId="1475"/>
    <cellStyle name="40% - Accent2 19" xfId="1476"/>
    <cellStyle name="40% - Accent2 19 2" xfId="1477"/>
    <cellStyle name="40% - Accent2 19 2 2" xfId="5387"/>
    <cellStyle name="40% - Accent2 19 2 2 2" xfId="10092"/>
    <cellStyle name="40% - Accent2 19 2 2 2 2" xfId="19107"/>
    <cellStyle name="40% - Accent2 19 2 2 3" xfId="14600"/>
    <cellStyle name="40% - Accent2 19 2 3" xfId="7691"/>
    <cellStyle name="40% - Accent2 19 2 3 2" xfId="16706"/>
    <cellStyle name="40% - Accent2 19 2 4" xfId="12199"/>
    <cellStyle name="40% - Accent2 19 3" xfId="5388"/>
    <cellStyle name="40% - Accent2 19 3 2" xfId="10093"/>
    <cellStyle name="40% - Accent2 19 3 2 2" xfId="19108"/>
    <cellStyle name="40% - Accent2 19 3 3" xfId="14601"/>
    <cellStyle name="40% - Accent2 19 4" xfId="7690"/>
    <cellStyle name="40% - Accent2 19 4 2" xfId="16705"/>
    <cellStyle name="40% - Accent2 19 5" xfId="12198"/>
    <cellStyle name="40% - Accent2 19_draft transactions report_052009_rvsd" xfId="1478"/>
    <cellStyle name="40% - Accent2 2" xfId="1479"/>
    <cellStyle name="40% - Accent2 2 2" xfId="1480"/>
    <cellStyle name="40% - Accent2 2 2 2" xfId="1481"/>
    <cellStyle name="40% - Accent2 2 2 2 2" xfId="5389"/>
    <cellStyle name="40% - Accent2 2 2 2 2 2" xfId="10094"/>
    <cellStyle name="40% - Accent2 2 2 2 2 2 2" xfId="19109"/>
    <cellStyle name="40% - Accent2 2 2 2 2 3" xfId="14602"/>
    <cellStyle name="40% - Accent2 2 2 2 3" xfId="7694"/>
    <cellStyle name="40% - Accent2 2 2 2 3 2" xfId="16709"/>
    <cellStyle name="40% - Accent2 2 2 2 4" xfId="12202"/>
    <cellStyle name="40% - Accent2 2 2 3" xfId="5390"/>
    <cellStyle name="40% - Accent2 2 2 3 2" xfId="10095"/>
    <cellStyle name="40% - Accent2 2 2 3 2 2" xfId="19110"/>
    <cellStyle name="40% - Accent2 2 2 3 3" xfId="14603"/>
    <cellStyle name="40% - Accent2 2 2 4" xfId="7693"/>
    <cellStyle name="40% - Accent2 2 2 4 2" xfId="16708"/>
    <cellStyle name="40% - Accent2 2 2 5" xfId="12201"/>
    <cellStyle name="40% - Accent2 2 2_draft transactions report_052009_rvsd" xfId="1482"/>
    <cellStyle name="40% - Accent2 2 3" xfId="1483"/>
    <cellStyle name="40% - Accent2 2 3 2" xfId="5391"/>
    <cellStyle name="40% - Accent2 2 3 2 2" xfId="10096"/>
    <cellStyle name="40% - Accent2 2 3 2 2 2" xfId="19111"/>
    <cellStyle name="40% - Accent2 2 3 2 3" xfId="14604"/>
    <cellStyle name="40% - Accent2 2 3 3" xfId="7695"/>
    <cellStyle name="40% - Accent2 2 3 3 2" xfId="16710"/>
    <cellStyle name="40% - Accent2 2 3 4" xfId="12203"/>
    <cellStyle name="40% - Accent2 2 4" xfId="5392"/>
    <cellStyle name="40% - Accent2 2 4 2" xfId="10097"/>
    <cellStyle name="40% - Accent2 2 4 2 2" xfId="19112"/>
    <cellStyle name="40% - Accent2 2 4 3" xfId="14605"/>
    <cellStyle name="40% - Accent2 2 5" xfId="7692"/>
    <cellStyle name="40% - Accent2 2 5 2" xfId="16707"/>
    <cellStyle name="40% - Accent2 2 6" xfId="12200"/>
    <cellStyle name="40% - Accent2 2_draft transactions report_052009_rvsd" xfId="1484"/>
    <cellStyle name="40% - Accent2 20" xfId="1485"/>
    <cellStyle name="40% - Accent2 20 2" xfId="1486"/>
    <cellStyle name="40% - Accent2 20 2 2" xfId="5393"/>
    <cellStyle name="40% - Accent2 20 2 2 2" xfId="10098"/>
    <cellStyle name="40% - Accent2 20 2 2 2 2" xfId="19113"/>
    <cellStyle name="40% - Accent2 20 2 2 3" xfId="14606"/>
    <cellStyle name="40% - Accent2 20 2 3" xfId="7697"/>
    <cellStyle name="40% - Accent2 20 2 3 2" xfId="16712"/>
    <cellStyle name="40% - Accent2 20 2 4" xfId="12205"/>
    <cellStyle name="40% - Accent2 20 3" xfId="5394"/>
    <cellStyle name="40% - Accent2 20 3 2" xfId="10099"/>
    <cellStyle name="40% - Accent2 20 3 2 2" xfId="19114"/>
    <cellStyle name="40% - Accent2 20 3 3" xfId="14607"/>
    <cellStyle name="40% - Accent2 20 4" xfId="7696"/>
    <cellStyle name="40% - Accent2 20 4 2" xfId="16711"/>
    <cellStyle name="40% - Accent2 20 5" xfId="12204"/>
    <cellStyle name="40% - Accent2 20_draft transactions report_052009_rvsd" xfId="1487"/>
    <cellStyle name="40% - Accent2 21" xfId="1488"/>
    <cellStyle name="40% - Accent2 21 2" xfId="1489"/>
    <cellStyle name="40% - Accent2 21 2 2" xfId="5395"/>
    <cellStyle name="40% - Accent2 21 2 2 2" xfId="10100"/>
    <cellStyle name="40% - Accent2 21 2 2 2 2" xfId="19115"/>
    <cellStyle name="40% - Accent2 21 2 2 3" xfId="14608"/>
    <cellStyle name="40% - Accent2 21 2 3" xfId="7699"/>
    <cellStyle name="40% - Accent2 21 2 3 2" xfId="16714"/>
    <cellStyle name="40% - Accent2 21 2 4" xfId="12207"/>
    <cellStyle name="40% - Accent2 21 3" xfId="5396"/>
    <cellStyle name="40% - Accent2 21 3 2" xfId="10101"/>
    <cellStyle name="40% - Accent2 21 3 2 2" xfId="19116"/>
    <cellStyle name="40% - Accent2 21 3 3" xfId="14609"/>
    <cellStyle name="40% - Accent2 21 4" xfId="7698"/>
    <cellStyle name="40% - Accent2 21 4 2" xfId="16713"/>
    <cellStyle name="40% - Accent2 21 5" xfId="12206"/>
    <cellStyle name="40% - Accent2 21_draft transactions report_052009_rvsd" xfId="1490"/>
    <cellStyle name="40% - Accent2 22" xfId="1491"/>
    <cellStyle name="40% - Accent2 22 2" xfId="1492"/>
    <cellStyle name="40% - Accent2 22 2 2" xfId="5397"/>
    <cellStyle name="40% - Accent2 22 2 2 2" xfId="10102"/>
    <cellStyle name="40% - Accent2 22 2 2 2 2" xfId="19117"/>
    <cellStyle name="40% - Accent2 22 2 2 3" xfId="14610"/>
    <cellStyle name="40% - Accent2 22 2 3" xfId="7701"/>
    <cellStyle name="40% - Accent2 22 2 3 2" xfId="16716"/>
    <cellStyle name="40% - Accent2 22 2 4" xfId="12209"/>
    <cellStyle name="40% - Accent2 22 3" xfId="5398"/>
    <cellStyle name="40% - Accent2 22 3 2" xfId="10103"/>
    <cellStyle name="40% - Accent2 22 3 2 2" xfId="19118"/>
    <cellStyle name="40% - Accent2 22 3 3" xfId="14611"/>
    <cellStyle name="40% - Accent2 22 4" xfId="7700"/>
    <cellStyle name="40% - Accent2 22 4 2" xfId="16715"/>
    <cellStyle name="40% - Accent2 22 5" xfId="12208"/>
    <cellStyle name="40% - Accent2 22_draft transactions report_052009_rvsd" xfId="1493"/>
    <cellStyle name="40% - Accent2 23" xfId="1494"/>
    <cellStyle name="40% - Accent2 23 2" xfId="1495"/>
    <cellStyle name="40% - Accent2 23 2 2" xfId="5399"/>
    <cellStyle name="40% - Accent2 23 2 2 2" xfId="10104"/>
    <cellStyle name="40% - Accent2 23 2 2 2 2" xfId="19119"/>
    <cellStyle name="40% - Accent2 23 2 2 3" xfId="14612"/>
    <cellStyle name="40% - Accent2 23 2 3" xfId="7703"/>
    <cellStyle name="40% - Accent2 23 2 3 2" xfId="16718"/>
    <cellStyle name="40% - Accent2 23 2 4" xfId="12211"/>
    <cellStyle name="40% - Accent2 23 3" xfId="5400"/>
    <cellStyle name="40% - Accent2 23 3 2" xfId="10105"/>
    <cellStyle name="40% - Accent2 23 3 2 2" xfId="19120"/>
    <cellStyle name="40% - Accent2 23 3 3" xfId="14613"/>
    <cellStyle name="40% - Accent2 23 4" xfId="7702"/>
    <cellStyle name="40% - Accent2 23 4 2" xfId="16717"/>
    <cellStyle name="40% - Accent2 23 5" xfId="12210"/>
    <cellStyle name="40% - Accent2 23_draft transactions report_052009_rvsd" xfId="1496"/>
    <cellStyle name="40% - Accent2 24" xfId="1497"/>
    <cellStyle name="40% - Accent2 24 2" xfId="1498"/>
    <cellStyle name="40% - Accent2 24 2 2" xfId="5401"/>
    <cellStyle name="40% - Accent2 24 2 2 2" xfId="10106"/>
    <cellStyle name="40% - Accent2 24 2 2 2 2" xfId="19121"/>
    <cellStyle name="40% - Accent2 24 2 2 3" xfId="14614"/>
    <cellStyle name="40% - Accent2 24 2 3" xfId="7705"/>
    <cellStyle name="40% - Accent2 24 2 3 2" xfId="16720"/>
    <cellStyle name="40% - Accent2 24 2 4" xfId="12213"/>
    <cellStyle name="40% - Accent2 24 3" xfId="5402"/>
    <cellStyle name="40% - Accent2 24 3 2" xfId="10107"/>
    <cellStyle name="40% - Accent2 24 3 2 2" xfId="19122"/>
    <cellStyle name="40% - Accent2 24 3 3" xfId="14615"/>
    <cellStyle name="40% - Accent2 24 4" xfId="7704"/>
    <cellStyle name="40% - Accent2 24 4 2" xfId="16719"/>
    <cellStyle name="40% - Accent2 24 5" xfId="12212"/>
    <cellStyle name="40% - Accent2 24_draft transactions report_052009_rvsd" xfId="1499"/>
    <cellStyle name="40% - Accent2 25" xfId="1500"/>
    <cellStyle name="40% - Accent2 25 2" xfId="1501"/>
    <cellStyle name="40% - Accent2 25 2 2" xfId="5403"/>
    <cellStyle name="40% - Accent2 25 2 2 2" xfId="10108"/>
    <cellStyle name="40% - Accent2 25 2 2 2 2" xfId="19123"/>
    <cellStyle name="40% - Accent2 25 2 2 3" xfId="14616"/>
    <cellStyle name="40% - Accent2 25 2 3" xfId="7707"/>
    <cellStyle name="40% - Accent2 25 2 3 2" xfId="16722"/>
    <cellStyle name="40% - Accent2 25 2 4" xfId="12215"/>
    <cellStyle name="40% - Accent2 25 3" xfId="5404"/>
    <cellStyle name="40% - Accent2 25 3 2" xfId="10109"/>
    <cellStyle name="40% - Accent2 25 3 2 2" xfId="19124"/>
    <cellStyle name="40% - Accent2 25 3 3" xfId="14617"/>
    <cellStyle name="40% - Accent2 25 4" xfId="7706"/>
    <cellStyle name="40% - Accent2 25 4 2" xfId="16721"/>
    <cellStyle name="40% - Accent2 25 5" xfId="12214"/>
    <cellStyle name="40% - Accent2 25_draft transactions report_052009_rvsd" xfId="1502"/>
    <cellStyle name="40% - Accent2 26" xfId="1503"/>
    <cellStyle name="40% - Accent2 26 2" xfId="1504"/>
    <cellStyle name="40% - Accent2 26 2 2" xfId="5405"/>
    <cellStyle name="40% - Accent2 26 2 2 2" xfId="10110"/>
    <cellStyle name="40% - Accent2 26 2 2 2 2" xfId="19125"/>
    <cellStyle name="40% - Accent2 26 2 2 3" xfId="14618"/>
    <cellStyle name="40% - Accent2 26 2 3" xfId="7709"/>
    <cellStyle name="40% - Accent2 26 2 3 2" xfId="16724"/>
    <cellStyle name="40% - Accent2 26 2 4" xfId="12217"/>
    <cellStyle name="40% - Accent2 26 3" xfId="5406"/>
    <cellStyle name="40% - Accent2 26 3 2" xfId="10111"/>
    <cellStyle name="40% - Accent2 26 3 2 2" xfId="19126"/>
    <cellStyle name="40% - Accent2 26 3 3" xfId="14619"/>
    <cellStyle name="40% - Accent2 26 4" xfId="7708"/>
    <cellStyle name="40% - Accent2 26 4 2" xfId="16723"/>
    <cellStyle name="40% - Accent2 26 5" xfId="12216"/>
    <cellStyle name="40% - Accent2 26_draft transactions report_052009_rvsd" xfId="1505"/>
    <cellStyle name="40% - Accent2 27" xfId="1506"/>
    <cellStyle name="40% - Accent2 27 2" xfId="1507"/>
    <cellStyle name="40% - Accent2 27 2 2" xfId="5407"/>
    <cellStyle name="40% - Accent2 27 2 2 2" xfId="10112"/>
    <cellStyle name="40% - Accent2 27 2 2 2 2" xfId="19127"/>
    <cellStyle name="40% - Accent2 27 2 2 3" xfId="14620"/>
    <cellStyle name="40% - Accent2 27 2 3" xfId="7711"/>
    <cellStyle name="40% - Accent2 27 2 3 2" xfId="16726"/>
    <cellStyle name="40% - Accent2 27 2 4" xfId="12219"/>
    <cellStyle name="40% - Accent2 27 3" xfId="5408"/>
    <cellStyle name="40% - Accent2 27 3 2" xfId="10113"/>
    <cellStyle name="40% - Accent2 27 3 2 2" xfId="19128"/>
    <cellStyle name="40% - Accent2 27 3 3" xfId="14621"/>
    <cellStyle name="40% - Accent2 27 4" xfId="7710"/>
    <cellStyle name="40% - Accent2 27 4 2" xfId="16725"/>
    <cellStyle name="40% - Accent2 27 5" xfId="12218"/>
    <cellStyle name="40% - Accent2 27_draft transactions report_052009_rvsd" xfId="1508"/>
    <cellStyle name="40% - Accent2 28" xfId="1509"/>
    <cellStyle name="40% - Accent2 28 2" xfId="1510"/>
    <cellStyle name="40% - Accent2 28 2 2" xfId="5409"/>
    <cellStyle name="40% - Accent2 28 2 2 2" xfId="10114"/>
    <cellStyle name="40% - Accent2 28 2 2 2 2" xfId="19129"/>
    <cellStyle name="40% - Accent2 28 2 2 3" xfId="14622"/>
    <cellStyle name="40% - Accent2 28 2 3" xfId="7713"/>
    <cellStyle name="40% - Accent2 28 2 3 2" xfId="16728"/>
    <cellStyle name="40% - Accent2 28 2 4" xfId="12221"/>
    <cellStyle name="40% - Accent2 28 3" xfId="5410"/>
    <cellStyle name="40% - Accent2 28 3 2" xfId="10115"/>
    <cellStyle name="40% - Accent2 28 3 2 2" xfId="19130"/>
    <cellStyle name="40% - Accent2 28 3 3" xfId="14623"/>
    <cellStyle name="40% - Accent2 28 4" xfId="7712"/>
    <cellStyle name="40% - Accent2 28 4 2" xfId="16727"/>
    <cellStyle name="40% - Accent2 28 5" xfId="12220"/>
    <cellStyle name="40% - Accent2 28_draft transactions report_052009_rvsd" xfId="1511"/>
    <cellStyle name="40% - Accent2 29" xfId="1512"/>
    <cellStyle name="40% - Accent2 29 2" xfId="1513"/>
    <cellStyle name="40% - Accent2 29 2 2" xfId="5411"/>
    <cellStyle name="40% - Accent2 29 2 2 2" xfId="10116"/>
    <cellStyle name="40% - Accent2 29 2 2 2 2" xfId="19131"/>
    <cellStyle name="40% - Accent2 29 2 2 3" xfId="14624"/>
    <cellStyle name="40% - Accent2 29 2 3" xfId="7715"/>
    <cellStyle name="40% - Accent2 29 2 3 2" xfId="16730"/>
    <cellStyle name="40% - Accent2 29 2 4" xfId="12223"/>
    <cellStyle name="40% - Accent2 29 3" xfId="5412"/>
    <cellStyle name="40% - Accent2 29 3 2" xfId="10117"/>
    <cellStyle name="40% - Accent2 29 3 2 2" xfId="19132"/>
    <cellStyle name="40% - Accent2 29 3 3" xfId="14625"/>
    <cellStyle name="40% - Accent2 29 4" xfId="7714"/>
    <cellStyle name="40% - Accent2 29 4 2" xfId="16729"/>
    <cellStyle name="40% - Accent2 29 5" xfId="12222"/>
    <cellStyle name="40% - Accent2 29_draft transactions report_052009_rvsd" xfId="1514"/>
    <cellStyle name="40% - Accent2 3" xfId="1515"/>
    <cellStyle name="40% - Accent2 3 2" xfId="1516"/>
    <cellStyle name="40% - Accent2 3 2 2" xfId="1517"/>
    <cellStyle name="40% - Accent2 3 2 2 2" xfId="5413"/>
    <cellStyle name="40% - Accent2 3 2 2 2 2" xfId="10118"/>
    <cellStyle name="40% - Accent2 3 2 2 2 2 2" xfId="19133"/>
    <cellStyle name="40% - Accent2 3 2 2 2 3" xfId="14626"/>
    <cellStyle name="40% - Accent2 3 2 2 3" xfId="7718"/>
    <cellStyle name="40% - Accent2 3 2 2 3 2" xfId="16733"/>
    <cellStyle name="40% - Accent2 3 2 2 4" xfId="12226"/>
    <cellStyle name="40% - Accent2 3 2 3" xfId="5414"/>
    <cellStyle name="40% - Accent2 3 2 3 2" xfId="10119"/>
    <cellStyle name="40% - Accent2 3 2 3 2 2" xfId="19134"/>
    <cellStyle name="40% - Accent2 3 2 3 3" xfId="14627"/>
    <cellStyle name="40% - Accent2 3 2 4" xfId="7717"/>
    <cellStyle name="40% - Accent2 3 2 4 2" xfId="16732"/>
    <cellStyle name="40% - Accent2 3 2 5" xfId="12225"/>
    <cellStyle name="40% - Accent2 3 2_draft transactions report_052009_rvsd" xfId="1518"/>
    <cellStyle name="40% - Accent2 3 3" xfId="1519"/>
    <cellStyle name="40% - Accent2 3 3 2" xfId="5415"/>
    <cellStyle name="40% - Accent2 3 3 2 2" xfId="10120"/>
    <cellStyle name="40% - Accent2 3 3 2 2 2" xfId="19135"/>
    <cellStyle name="40% - Accent2 3 3 2 3" xfId="14628"/>
    <cellStyle name="40% - Accent2 3 3 3" xfId="7719"/>
    <cellStyle name="40% - Accent2 3 3 3 2" xfId="16734"/>
    <cellStyle name="40% - Accent2 3 3 4" xfId="12227"/>
    <cellStyle name="40% - Accent2 3 4" xfId="5416"/>
    <cellStyle name="40% - Accent2 3 4 2" xfId="10121"/>
    <cellStyle name="40% - Accent2 3 4 2 2" xfId="19136"/>
    <cellStyle name="40% - Accent2 3 4 3" xfId="14629"/>
    <cellStyle name="40% - Accent2 3 5" xfId="7716"/>
    <cellStyle name="40% - Accent2 3 5 2" xfId="16731"/>
    <cellStyle name="40% - Accent2 3 6" xfId="12224"/>
    <cellStyle name="40% - Accent2 3_draft transactions report_052009_rvsd" xfId="1520"/>
    <cellStyle name="40% - Accent2 30" xfId="1521"/>
    <cellStyle name="40% - Accent2 30 2" xfId="1522"/>
    <cellStyle name="40% - Accent2 30 2 2" xfId="5417"/>
    <cellStyle name="40% - Accent2 30 2 2 2" xfId="10122"/>
    <cellStyle name="40% - Accent2 30 2 2 2 2" xfId="19137"/>
    <cellStyle name="40% - Accent2 30 2 2 3" xfId="14630"/>
    <cellStyle name="40% - Accent2 30 2 3" xfId="7721"/>
    <cellStyle name="40% - Accent2 30 2 3 2" xfId="16736"/>
    <cellStyle name="40% - Accent2 30 2 4" xfId="12229"/>
    <cellStyle name="40% - Accent2 30 3" xfId="5418"/>
    <cellStyle name="40% - Accent2 30 3 2" xfId="10123"/>
    <cellStyle name="40% - Accent2 30 3 2 2" xfId="19138"/>
    <cellStyle name="40% - Accent2 30 3 3" xfId="14631"/>
    <cellStyle name="40% - Accent2 30 4" xfId="7720"/>
    <cellStyle name="40% - Accent2 30 4 2" xfId="16735"/>
    <cellStyle name="40% - Accent2 30 5" xfId="12228"/>
    <cellStyle name="40% - Accent2 30_draft transactions report_052009_rvsd" xfId="1523"/>
    <cellStyle name="40% - Accent2 31" xfId="1524"/>
    <cellStyle name="40% - Accent2 31 2" xfId="1525"/>
    <cellStyle name="40% - Accent2 31 2 2" xfId="5419"/>
    <cellStyle name="40% - Accent2 31 2 2 2" xfId="10124"/>
    <cellStyle name="40% - Accent2 31 2 2 2 2" xfId="19139"/>
    <cellStyle name="40% - Accent2 31 2 2 3" xfId="14632"/>
    <cellStyle name="40% - Accent2 31 2 3" xfId="7723"/>
    <cellStyle name="40% - Accent2 31 2 3 2" xfId="16738"/>
    <cellStyle name="40% - Accent2 31 2 4" xfId="12231"/>
    <cellStyle name="40% - Accent2 31 3" xfId="5420"/>
    <cellStyle name="40% - Accent2 31 3 2" xfId="10125"/>
    <cellStyle name="40% - Accent2 31 3 2 2" xfId="19140"/>
    <cellStyle name="40% - Accent2 31 3 3" xfId="14633"/>
    <cellStyle name="40% - Accent2 31 4" xfId="7722"/>
    <cellStyle name="40% - Accent2 31 4 2" xfId="16737"/>
    <cellStyle name="40% - Accent2 31 5" xfId="12230"/>
    <cellStyle name="40% - Accent2 31_draft transactions report_052009_rvsd" xfId="1526"/>
    <cellStyle name="40% - Accent2 32" xfId="1527"/>
    <cellStyle name="40% - Accent2 32 2" xfId="1528"/>
    <cellStyle name="40% - Accent2 32 2 2" xfId="5421"/>
    <cellStyle name="40% - Accent2 32 2 2 2" xfId="10126"/>
    <cellStyle name="40% - Accent2 32 2 2 2 2" xfId="19141"/>
    <cellStyle name="40% - Accent2 32 2 2 3" xfId="14634"/>
    <cellStyle name="40% - Accent2 32 2 3" xfId="7725"/>
    <cellStyle name="40% - Accent2 32 2 3 2" xfId="16740"/>
    <cellStyle name="40% - Accent2 32 2 4" xfId="12233"/>
    <cellStyle name="40% - Accent2 32 3" xfId="5422"/>
    <cellStyle name="40% - Accent2 32 3 2" xfId="10127"/>
    <cellStyle name="40% - Accent2 32 3 2 2" xfId="19142"/>
    <cellStyle name="40% - Accent2 32 3 3" xfId="14635"/>
    <cellStyle name="40% - Accent2 32 4" xfId="7724"/>
    <cellStyle name="40% - Accent2 32 4 2" xfId="16739"/>
    <cellStyle name="40% - Accent2 32 5" xfId="12232"/>
    <cellStyle name="40% - Accent2 32_draft transactions report_052009_rvsd" xfId="1529"/>
    <cellStyle name="40% - Accent2 33" xfId="1530"/>
    <cellStyle name="40% - Accent2 33 2" xfId="5423"/>
    <cellStyle name="40% - Accent2 33 2 2" xfId="10128"/>
    <cellStyle name="40% - Accent2 33 2 2 2" xfId="19143"/>
    <cellStyle name="40% - Accent2 33 2 3" xfId="14636"/>
    <cellStyle name="40% - Accent2 33 3" xfId="7726"/>
    <cellStyle name="40% - Accent2 33 3 2" xfId="16741"/>
    <cellStyle name="40% - Accent2 33 4" xfId="12234"/>
    <cellStyle name="40% - Accent2 34" xfId="1531"/>
    <cellStyle name="40% - Accent2 34 2" xfId="5424"/>
    <cellStyle name="40% - Accent2 34 2 2" xfId="10129"/>
    <cellStyle name="40% - Accent2 34 2 2 2" xfId="19144"/>
    <cellStyle name="40% - Accent2 34 2 3" xfId="14637"/>
    <cellStyle name="40% - Accent2 34 3" xfId="7727"/>
    <cellStyle name="40% - Accent2 34 3 2" xfId="16742"/>
    <cellStyle name="40% - Accent2 34 4" xfId="12235"/>
    <cellStyle name="40% - Accent2 35" xfId="1532"/>
    <cellStyle name="40% - Accent2 35 2" xfId="5425"/>
    <cellStyle name="40% - Accent2 35 2 2" xfId="10130"/>
    <cellStyle name="40% - Accent2 35 2 2 2" xfId="19145"/>
    <cellStyle name="40% - Accent2 35 2 3" xfId="14638"/>
    <cellStyle name="40% - Accent2 35 3" xfId="7728"/>
    <cellStyle name="40% - Accent2 35 3 2" xfId="16743"/>
    <cellStyle name="40% - Accent2 35 4" xfId="12236"/>
    <cellStyle name="40% - Accent2 36" xfId="1533"/>
    <cellStyle name="40% - Accent2 36 2" xfId="5426"/>
    <cellStyle name="40% - Accent2 36 2 2" xfId="10131"/>
    <cellStyle name="40% - Accent2 36 2 2 2" xfId="19146"/>
    <cellStyle name="40% - Accent2 36 2 3" xfId="14639"/>
    <cellStyle name="40% - Accent2 36 3" xfId="7729"/>
    <cellStyle name="40% - Accent2 36 3 2" xfId="16744"/>
    <cellStyle name="40% - Accent2 36 4" xfId="12237"/>
    <cellStyle name="40% - Accent2 37" xfId="1534"/>
    <cellStyle name="40% - Accent2 37 2" xfId="5427"/>
    <cellStyle name="40% - Accent2 37 2 2" xfId="10132"/>
    <cellStyle name="40% - Accent2 37 2 2 2" xfId="19147"/>
    <cellStyle name="40% - Accent2 37 2 3" xfId="14640"/>
    <cellStyle name="40% - Accent2 37 3" xfId="7730"/>
    <cellStyle name="40% - Accent2 37 3 2" xfId="16745"/>
    <cellStyle name="40% - Accent2 37 4" xfId="12238"/>
    <cellStyle name="40% - Accent2 38" xfId="1535"/>
    <cellStyle name="40% - Accent2 38 2" xfId="5428"/>
    <cellStyle name="40% - Accent2 38 2 2" xfId="10133"/>
    <cellStyle name="40% - Accent2 38 2 2 2" xfId="19148"/>
    <cellStyle name="40% - Accent2 38 2 3" xfId="14641"/>
    <cellStyle name="40% - Accent2 38 3" xfId="7731"/>
    <cellStyle name="40% - Accent2 38 3 2" xfId="16746"/>
    <cellStyle name="40% - Accent2 38 4" xfId="12239"/>
    <cellStyle name="40% - Accent2 39" xfId="1536"/>
    <cellStyle name="40% - Accent2 39 2" xfId="5429"/>
    <cellStyle name="40% - Accent2 39 2 2" xfId="10134"/>
    <cellStyle name="40% - Accent2 39 2 2 2" xfId="19149"/>
    <cellStyle name="40% - Accent2 39 2 3" xfId="14642"/>
    <cellStyle name="40% - Accent2 39 3" xfId="7732"/>
    <cellStyle name="40% - Accent2 39 3 2" xfId="16747"/>
    <cellStyle name="40% - Accent2 39 4" xfId="12240"/>
    <cellStyle name="40% - Accent2 4" xfId="1537"/>
    <cellStyle name="40% - Accent2 4 2" xfId="1538"/>
    <cellStyle name="40% - Accent2 4 2 2" xfId="1539"/>
    <cellStyle name="40% - Accent2 4 2 2 2" xfId="5430"/>
    <cellStyle name="40% - Accent2 4 2 2 2 2" xfId="10135"/>
    <cellStyle name="40% - Accent2 4 2 2 2 2 2" xfId="19150"/>
    <cellStyle name="40% - Accent2 4 2 2 2 3" xfId="14643"/>
    <cellStyle name="40% - Accent2 4 2 2 3" xfId="7735"/>
    <cellStyle name="40% - Accent2 4 2 2 3 2" xfId="16750"/>
    <cellStyle name="40% - Accent2 4 2 2 4" xfId="12243"/>
    <cellStyle name="40% - Accent2 4 2 3" xfId="5431"/>
    <cellStyle name="40% - Accent2 4 2 3 2" xfId="10136"/>
    <cellStyle name="40% - Accent2 4 2 3 2 2" xfId="19151"/>
    <cellStyle name="40% - Accent2 4 2 3 3" xfId="14644"/>
    <cellStyle name="40% - Accent2 4 2 4" xfId="7734"/>
    <cellStyle name="40% - Accent2 4 2 4 2" xfId="16749"/>
    <cellStyle name="40% - Accent2 4 2 5" xfId="12242"/>
    <cellStyle name="40% - Accent2 4 2_draft transactions report_052009_rvsd" xfId="1540"/>
    <cellStyle name="40% - Accent2 4 3" xfId="1541"/>
    <cellStyle name="40% - Accent2 4 3 2" xfId="5432"/>
    <cellStyle name="40% - Accent2 4 3 2 2" xfId="10137"/>
    <cellStyle name="40% - Accent2 4 3 2 2 2" xfId="19152"/>
    <cellStyle name="40% - Accent2 4 3 2 3" xfId="14645"/>
    <cellStyle name="40% - Accent2 4 3 3" xfId="7736"/>
    <cellStyle name="40% - Accent2 4 3 3 2" xfId="16751"/>
    <cellStyle name="40% - Accent2 4 3 4" xfId="12244"/>
    <cellStyle name="40% - Accent2 4 4" xfId="5433"/>
    <cellStyle name="40% - Accent2 4 4 2" xfId="10138"/>
    <cellStyle name="40% - Accent2 4 4 2 2" xfId="19153"/>
    <cellStyle name="40% - Accent2 4 4 3" xfId="14646"/>
    <cellStyle name="40% - Accent2 4 5" xfId="7733"/>
    <cellStyle name="40% - Accent2 4 5 2" xfId="16748"/>
    <cellStyle name="40% - Accent2 4 6" xfId="12241"/>
    <cellStyle name="40% - Accent2 4_draft transactions report_052009_rvsd" xfId="1542"/>
    <cellStyle name="40% - Accent2 40" xfId="1543"/>
    <cellStyle name="40% - Accent2 40 2" xfId="5434"/>
    <cellStyle name="40% - Accent2 40 2 2" xfId="10139"/>
    <cellStyle name="40% - Accent2 40 2 2 2" xfId="19154"/>
    <cellStyle name="40% - Accent2 40 2 3" xfId="14647"/>
    <cellStyle name="40% - Accent2 40 3" xfId="7737"/>
    <cellStyle name="40% - Accent2 40 3 2" xfId="16752"/>
    <cellStyle name="40% - Accent2 40 4" xfId="12245"/>
    <cellStyle name="40% - Accent2 41" xfId="1544"/>
    <cellStyle name="40% - Accent2 41 2" xfId="5435"/>
    <cellStyle name="40% - Accent2 41 2 2" xfId="10140"/>
    <cellStyle name="40% - Accent2 41 2 2 2" xfId="19155"/>
    <cellStyle name="40% - Accent2 41 2 3" xfId="14648"/>
    <cellStyle name="40% - Accent2 41 3" xfId="7738"/>
    <cellStyle name="40% - Accent2 41 3 2" xfId="16753"/>
    <cellStyle name="40% - Accent2 41 4" xfId="12246"/>
    <cellStyle name="40% - Accent2 42" xfId="1545"/>
    <cellStyle name="40% - Accent2 42 2" xfId="5436"/>
    <cellStyle name="40% - Accent2 42 2 2" xfId="10141"/>
    <cellStyle name="40% - Accent2 42 2 2 2" xfId="19156"/>
    <cellStyle name="40% - Accent2 42 2 3" xfId="14649"/>
    <cellStyle name="40% - Accent2 42 3" xfId="7739"/>
    <cellStyle name="40% - Accent2 42 3 2" xfId="16754"/>
    <cellStyle name="40% - Accent2 42 4" xfId="12247"/>
    <cellStyle name="40% - Accent2 43" xfId="1546"/>
    <cellStyle name="40% - Accent2 43 2" xfId="5437"/>
    <cellStyle name="40% - Accent2 43 2 2" xfId="10142"/>
    <cellStyle name="40% - Accent2 43 2 2 2" xfId="19157"/>
    <cellStyle name="40% - Accent2 43 2 3" xfId="14650"/>
    <cellStyle name="40% - Accent2 43 3" xfId="7740"/>
    <cellStyle name="40% - Accent2 43 3 2" xfId="16755"/>
    <cellStyle name="40% - Accent2 43 4" xfId="12248"/>
    <cellStyle name="40% - Accent2 44" xfId="1547"/>
    <cellStyle name="40% - Accent2 44 2" xfId="5438"/>
    <cellStyle name="40% - Accent2 44 2 2" xfId="10143"/>
    <cellStyle name="40% - Accent2 44 2 2 2" xfId="19158"/>
    <cellStyle name="40% - Accent2 44 2 3" xfId="14651"/>
    <cellStyle name="40% - Accent2 44 3" xfId="7741"/>
    <cellStyle name="40% - Accent2 44 3 2" xfId="16756"/>
    <cellStyle name="40% - Accent2 44 4" xfId="12249"/>
    <cellStyle name="40% - Accent2 45" xfId="1548"/>
    <cellStyle name="40% - Accent2 45 2" xfId="5439"/>
    <cellStyle name="40% - Accent2 45 2 2" xfId="10144"/>
    <cellStyle name="40% - Accent2 45 2 2 2" xfId="19159"/>
    <cellStyle name="40% - Accent2 45 2 3" xfId="14652"/>
    <cellStyle name="40% - Accent2 45 3" xfId="7742"/>
    <cellStyle name="40% - Accent2 45 3 2" xfId="16757"/>
    <cellStyle name="40% - Accent2 45 4" xfId="12250"/>
    <cellStyle name="40% - Accent2 46" xfId="1549"/>
    <cellStyle name="40% - Accent2 46 2" xfId="5440"/>
    <cellStyle name="40% - Accent2 46 2 2" xfId="10145"/>
    <cellStyle name="40% - Accent2 46 2 2 2" xfId="19160"/>
    <cellStyle name="40% - Accent2 46 2 3" xfId="14653"/>
    <cellStyle name="40% - Accent2 46 3" xfId="7743"/>
    <cellStyle name="40% - Accent2 46 3 2" xfId="16758"/>
    <cellStyle name="40% - Accent2 46 4" xfId="12251"/>
    <cellStyle name="40% - Accent2 47" xfId="1550"/>
    <cellStyle name="40% - Accent2 47 2" xfId="5441"/>
    <cellStyle name="40% - Accent2 47 2 2" xfId="10146"/>
    <cellStyle name="40% - Accent2 47 2 2 2" xfId="19161"/>
    <cellStyle name="40% - Accent2 47 2 3" xfId="14654"/>
    <cellStyle name="40% - Accent2 47 3" xfId="7744"/>
    <cellStyle name="40% - Accent2 47 3 2" xfId="16759"/>
    <cellStyle name="40% - Accent2 47 4" xfId="12252"/>
    <cellStyle name="40% - Accent2 48" xfId="1551"/>
    <cellStyle name="40% - Accent2 48 2" xfId="5442"/>
    <cellStyle name="40% - Accent2 48 2 2" xfId="10147"/>
    <cellStyle name="40% - Accent2 48 2 2 2" xfId="19162"/>
    <cellStyle name="40% - Accent2 48 2 3" xfId="14655"/>
    <cellStyle name="40% - Accent2 48 3" xfId="7745"/>
    <cellStyle name="40% - Accent2 48 3 2" xfId="16760"/>
    <cellStyle name="40% - Accent2 48 4" xfId="12253"/>
    <cellStyle name="40% - Accent2 49" xfId="1552"/>
    <cellStyle name="40% - Accent2 49 2" xfId="5443"/>
    <cellStyle name="40% - Accent2 49 2 2" xfId="10148"/>
    <cellStyle name="40% - Accent2 49 2 2 2" xfId="19163"/>
    <cellStyle name="40% - Accent2 49 2 3" xfId="14656"/>
    <cellStyle name="40% - Accent2 49 3" xfId="7746"/>
    <cellStyle name="40% - Accent2 49 3 2" xfId="16761"/>
    <cellStyle name="40% - Accent2 49 4" xfId="12254"/>
    <cellStyle name="40% - Accent2 5" xfId="1553"/>
    <cellStyle name="40% - Accent2 5 2" xfId="1554"/>
    <cellStyle name="40% - Accent2 5 2 2" xfId="1555"/>
    <cellStyle name="40% - Accent2 5 2 2 2" xfId="5444"/>
    <cellStyle name="40% - Accent2 5 2 2 2 2" xfId="10149"/>
    <cellStyle name="40% - Accent2 5 2 2 2 2 2" xfId="19164"/>
    <cellStyle name="40% - Accent2 5 2 2 2 3" xfId="14657"/>
    <cellStyle name="40% - Accent2 5 2 2 3" xfId="7749"/>
    <cellStyle name="40% - Accent2 5 2 2 3 2" xfId="16764"/>
    <cellStyle name="40% - Accent2 5 2 2 4" xfId="12257"/>
    <cellStyle name="40% - Accent2 5 2 3" xfId="5445"/>
    <cellStyle name="40% - Accent2 5 2 3 2" xfId="10150"/>
    <cellStyle name="40% - Accent2 5 2 3 2 2" xfId="19165"/>
    <cellStyle name="40% - Accent2 5 2 3 3" xfId="14658"/>
    <cellStyle name="40% - Accent2 5 2 4" xfId="7748"/>
    <cellStyle name="40% - Accent2 5 2 4 2" xfId="16763"/>
    <cellStyle name="40% - Accent2 5 2 5" xfId="12256"/>
    <cellStyle name="40% - Accent2 5 2_draft transactions report_052009_rvsd" xfId="1556"/>
    <cellStyle name="40% - Accent2 5 3" xfId="1557"/>
    <cellStyle name="40% - Accent2 5 3 2" xfId="5446"/>
    <cellStyle name="40% - Accent2 5 3 2 2" xfId="10151"/>
    <cellStyle name="40% - Accent2 5 3 2 2 2" xfId="19166"/>
    <cellStyle name="40% - Accent2 5 3 2 3" xfId="14659"/>
    <cellStyle name="40% - Accent2 5 3 3" xfId="7750"/>
    <cellStyle name="40% - Accent2 5 3 3 2" xfId="16765"/>
    <cellStyle name="40% - Accent2 5 3 4" xfId="12258"/>
    <cellStyle name="40% - Accent2 5 4" xfId="5447"/>
    <cellStyle name="40% - Accent2 5 4 2" xfId="10152"/>
    <cellStyle name="40% - Accent2 5 4 2 2" xfId="19167"/>
    <cellStyle name="40% - Accent2 5 4 3" xfId="14660"/>
    <cellStyle name="40% - Accent2 5 5" xfId="7747"/>
    <cellStyle name="40% - Accent2 5 5 2" xfId="16762"/>
    <cellStyle name="40% - Accent2 5 6" xfId="12255"/>
    <cellStyle name="40% - Accent2 5_draft transactions report_052009_rvsd" xfId="1558"/>
    <cellStyle name="40% - Accent2 50" xfId="1559"/>
    <cellStyle name="40% - Accent2 50 2" xfId="5448"/>
    <cellStyle name="40% - Accent2 50 2 2" xfId="10153"/>
    <cellStyle name="40% - Accent2 50 2 2 2" xfId="19168"/>
    <cellStyle name="40% - Accent2 50 2 3" xfId="14661"/>
    <cellStyle name="40% - Accent2 50 3" xfId="7751"/>
    <cellStyle name="40% - Accent2 50 3 2" xfId="16766"/>
    <cellStyle name="40% - Accent2 50 4" xfId="12259"/>
    <cellStyle name="40% - Accent2 51" xfId="1560"/>
    <cellStyle name="40% - Accent2 51 2" xfId="5449"/>
    <cellStyle name="40% - Accent2 51 2 2" xfId="10154"/>
    <cellStyle name="40% - Accent2 51 2 2 2" xfId="19169"/>
    <cellStyle name="40% - Accent2 51 2 3" xfId="14662"/>
    <cellStyle name="40% - Accent2 51 3" xfId="7752"/>
    <cellStyle name="40% - Accent2 51 3 2" xfId="16767"/>
    <cellStyle name="40% - Accent2 51 4" xfId="12260"/>
    <cellStyle name="40% - Accent2 52" xfId="1561"/>
    <cellStyle name="40% - Accent2 52 2" xfId="5450"/>
    <cellStyle name="40% - Accent2 52 2 2" xfId="10155"/>
    <cellStyle name="40% - Accent2 52 2 2 2" xfId="19170"/>
    <cellStyle name="40% - Accent2 52 2 3" xfId="14663"/>
    <cellStyle name="40% - Accent2 52 3" xfId="7753"/>
    <cellStyle name="40% - Accent2 52 3 2" xfId="16768"/>
    <cellStyle name="40% - Accent2 52 4" xfId="12261"/>
    <cellStyle name="40% - Accent2 53" xfId="1562"/>
    <cellStyle name="40% - Accent2 53 2" xfId="5451"/>
    <cellStyle name="40% - Accent2 53 2 2" xfId="10156"/>
    <cellStyle name="40% - Accent2 53 2 2 2" xfId="19171"/>
    <cellStyle name="40% - Accent2 53 2 3" xfId="14664"/>
    <cellStyle name="40% - Accent2 53 3" xfId="7754"/>
    <cellStyle name="40% - Accent2 53 3 2" xfId="16769"/>
    <cellStyle name="40% - Accent2 53 4" xfId="12262"/>
    <cellStyle name="40% - Accent2 54" xfId="1563"/>
    <cellStyle name="40% - Accent2 54 2" xfId="5452"/>
    <cellStyle name="40% - Accent2 54 2 2" xfId="10157"/>
    <cellStyle name="40% - Accent2 54 2 2 2" xfId="19172"/>
    <cellStyle name="40% - Accent2 54 2 3" xfId="14665"/>
    <cellStyle name="40% - Accent2 54 3" xfId="7755"/>
    <cellStyle name="40% - Accent2 54 3 2" xfId="16770"/>
    <cellStyle name="40% - Accent2 54 4" xfId="12263"/>
    <cellStyle name="40% - Accent2 55" xfId="1564"/>
    <cellStyle name="40% - Accent2 55 2" xfId="5453"/>
    <cellStyle name="40% - Accent2 55 2 2" xfId="10158"/>
    <cellStyle name="40% - Accent2 55 2 2 2" xfId="19173"/>
    <cellStyle name="40% - Accent2 55 2 3" xfId="14666"/>
    <cellStyle name="40% - Accent2 55 3" xfId="7756"/>
    <cellStyle name="40% - Accent2 55 3 2" xfId="16771"/>
    <cellStyle name="40% - Accent2 55 4" xfId="12264"/>
    <cellStyle name="40% - Accent2 56" xfId="1565"/>
    <cellStyle name="40% - Accent2 56 2" xfId="5454"/>
    <cellStyle name="40% - Accent2 56 2 2" xfId="10159"/>
    <cellStyle name="40% - Accent2 56 2 2 2" xfId="19174"/>
    <cellStyle name="40% - Accent2 56 2 3" xfId="14667"/>
    <cellStyle name="40% - Accent2 56 3" xfId="7757"/>
    <cellStyle name="40% - Accent2 56 3 2" xfId="16772"/>
    <cellStyle name="40% - Accent2 56 4" xfId="12265"/>
    <cellStyle name="40% - Accent2 57" xfId="1566"/>
    <cellStyle name="40% - Accent2 57 2" xfId="5455"/>
    <cellStyle name="40% - Accent2 57 2 2" xfId="10160"/>
    <cellStyle name="40% - Accent2 57 2 2 2" xfId="19175"/>
    <cellStyle name="40% - Accent2 57 2 3" xfId="14668"/>
    <cellStyle name="40% - Accent2 57 3" xfId="7758"/>
    <cellStyle name="40% - Accent2 57 3 2" xfId="16773"/>
    <cellStyle name="40% - Accent2 57 4" xfId="12266"/>
    <cellStyle name="40% - Accent2 58" xfId="1567"/>
    <cellStyle name="40% - Accent2 58 2" xfId="5456"/>
    <cellStyle name="40% - Accent2 58 2 2" xfId="10161"/>
    <cellStyle name="40% - Accent2 58 2 2 2" xfId="19176"/>
    <cellStyle name="40% - Accent2 58 2 3" xfId="14669"/>
    <cellStyle name="40% - Accent2 58 3" xfId="7759"/>
    <cellStyle name="40% - Accent2 58 3 2" xfId="16774"/>
    <cellStyle name="40% - Accent2 58 4" xfId="12267"/>
    <cellStyle name="40% - Accent2 59" xfId="1568"/>
    <cellStyle name="40% - Accent2 59 2" xfId="5457"/>
    <cellStyle name="40% - Accent2 59 2 2" xfId="10162"/>
    <cellStyle name="40% - Accent2 59 2 2 2" xfId="19177"/>
    <cellStyle name="40% - Accent2 59 2 3" xfId="14670"/>
    <cellStyle name="40% - Accent2 59 3" xfId="7760"/>
    <cellStyle name="40% - Accent2 59 3 2" xfId="16775"/>
    <cellStyle name="40% - Accent2 59 4" xfId="12268"/>
    <cellStyle name="40% - Accent2 6" xfId="1569"/>
    <cellStyle name="40% - Accent2 6 2" xfId="1570"/>
    <cellStyle name="40% - Accent2 6 2 2" xfId="1571"/>
    <cellStyle name="40% - Accent2 6 2 2 2" xfId="5458"/>
    <cellStyle name="40% - Accent2 6 2 2 2 2" xfId="10163"/>
    <cellStyle name="40% - Accent2 6 2 2 2 2 2" xfId="19178"/>
    <cellStyle name="40% - Accent2 6 2 2 2 3" xfId="14671"/>
    <cellStyle name="40% - Accent2 6 2 2 3" xfId="7763"/>
    <cellStyle name="40% - Accent2 6 2 2 3 2" xfId="16778"/>
    <cellStyle name="40% - Accent2 6 2 2 4" xfId="12271"/>
    <cellStyle name="40% - Accent2 6 2 3" xfId="5459"/>
    <cellStyle name="40% - Accent2 6 2 3 2" xfId="10164"/>
    <cellStyle name="40% - Accent2 6 2 3 2 2" xfId="19179"/>
    <cellStyle name="40% - Accent2 6 2 3 3" xfId="14672"/>
    <cellStyle name="40% - Accent2 6 2 4" xfId="7762"/>
    <cellStyle name="40% - Accent2 6 2 4 2" xfId="16777"/>
    <cellStyle name="40% - Accent2 6 2 5" xfId="12270"/>
    <cellStyle name="40% - Accent2 6 2_draft transactions report_052009_rvsd" xfId="1572"/>
    <cellStyle name="40% - Accent2 6 3" xfId="1573"/>
    <cellStyle name="40% - Accent2 6 3 2" xfId="5460"/>
    <cellStyle name="40% - Accent2 6 3 2 2" xfId="10165"/>
    <cellStyle name="40% - Accent2 6 3 2 2 2" xfId="19180"/>
    <cellStyle name="40% - Accent2 6 3 2 3" xfId="14673"/>
    <cellStyle name="40% - Accent2 6 3 3" xfId="7764"/>
    <cellStyle name="40% - Accent2 6 3 3 2" xfId="16779"/>
    <cellStyle name="40% - Accent2 6 3 4" xfId="12272"/>
    <cellStyle name="40% - Accent2 6 4" xfId="5461"/>
    <cellStyle name="40% - Accent2 6 4 2" xfId="10166"/>
    <cellStyle name="40% - Accent2 6 4 2 2" xfId="19181"/>
    <cellStyle name="40% - Accent2 6 4 3" xfId="14674"/>
    <cellStyle name="40% - Accent2 6 5" xfId="7761"/>
    <cellStyle name="40% - Accent2 6 5 2" xfId="16776"/>
    <cellStyle name="40% - Accent2 6 6" xfId="12269"/>
    <cellStyle name="40% - Accent2 6_draft transactions report_052009_rvsd" xfId="1574"/>
    <cellStyle name="40% - Accent2 60" xfId="1575"/>
    <cellStyle name="40% - Accent2 60 2" xfId="5462"/>
    <cellStyle name="40% - Accent2 60 2 2" xfId="10167"/>
    <cellStyle name="40% - Accent2 60 2 2 2" xfId="19182"/>
    <cellStyle name="40% - Accent2 60 2 3" xfId="14675"/>
    <cellStyle name="40% - Accent2 60 3" xfId="7765"/>
    <cellStyle name="40% - Accent2 60 3 2" xfId="16780"/>
    <cellStyle name="40% - Accent2 60 4" xfId="12273"/>
    <cellStyle name="40% - Accent2 61" xfId="1576"/>
    <cellStyle name="40% - Accent2 61 2" xfId="5463"/>
    <cellStyle name="40% - Accent2 61 2 2" xfId="10168"/>
    <cellStyle name="40% - Accent2 61 2 2 2" xfId="19183"/>
    <cellStyle name="40% - Accent2 61 2 3" xfId="14676"/>
    <cellStyle name="40% - Accent2 61 3" xfId="7766"/>
    <cellStyle name="40% - Accent2 61 3 2" xfId="16781"/>
    <cellStyle name="40% - Accent2 61 4" xfId="12274"/>
    <cellStyle name="40% - Accent2 62" xfId="1577"/>
    <cellStyle name="40% - Accent2 62 2" xfId="5464"/>
    <cellStyle name="40% - Accent2 62 2 2" xfId="10169"/>
    <cellStyle name="40% - Accent2 62 2 2 2" xfId="19184"/>
    <cellStyle name="40% - Accent2 62 2 3" xfId="14677"/>
    <cellStyle name="40% - Accent2 62 3" xfId="7767"/>
    <cellStyle name="40% - Accent2 62 3 2" xfId="16782"/>
    <cellStyle name="40% - Accent2 62 4" xfId="12275"/>
    <cellStyle name="40% - Accent2 63" xfId="1578"/>
    <cellStyle name="40% - Accent2 63 2" xfId="5465"/>
    <cellStyle name="40% - Accent2 63 2 2" xfId="10170"/>
    <cellStyle name="40% - Accent2 63 2 2 2" xfId="19185"/>
    <cellStyle name="40% - Accent2 63 2 3" xfId="14678"/>
    <cellStyle name="40% - Accent2 63 3" xfId="7768"/>
    <cellStyle name="40% - Accent2 63 3 2" xfId="16783"/>
    <cellStyle name="40% - Accent2 63 4" xfId="12276"/>
    <cellStyle name="40% - Accent2 64" xfId="1579"/>
    <cellStyle name="40% - Accent2 64 2" xfId="5466"/>
    <cellStyle name="40% - Accent2 64 2 2" xfId="10171"/>
    <cellStyle name="40% - Accent2 64 2 2 2" xfId="19186"/>
    <cellStyle name="40% - Accent2 64 2 3" xfId="14679"/>
    <cellStyle name="40% - Accent2 64 3" xfId="7769"/>
    <cellStyle name="40% - Accent2 64 3 2" xfId="16784"/>
    <cellStyle name="40% - Accent2 64 4" xfId="12277"/>
    <cellStyle name="40% - Accent2 65" xfId="1580"/>
    <cellStyle name="40% - Accent2 65 2" xfId="5467"/>
    <cellStyle name="40% - Accent2 65 2 2" xfId="10172"/>
    <cellStyle name="40% - Accent2 65 2 2 2" xfId="19187"/>
    <cellStyle name="40% - Accent2 65 2 3" xfId="14680"/>
    <cellStyle name="40% - Accent2 65 3" xfId="7770"/>
    <cellStyle name="40% - Accent2 65 3 2" xfId="16785"/>
    <cellStyle name="40% - Accent2 65 4" xfId="12278"/>
    <cellStyle name="40% - Accent2 66" xfId="1581"/>
    <cellStyle name="40% - Accent2 66 2" xfId="5468"/>
    <cellStyle name="40% - Accent2 66 2 2" xfId="10173"/>
    <cellStyle name="40% - Accent2 66 2 2 2" xfId="19188"/>
    <cellStyle name="40% - Accent2 66 2 3" xfId="14681"/>
    <cellStyle name="40% - Accent2 66 3" xfId="7771"/>
    <cellStyle name="40% - Accent2 66 3 2" xfId="16786"/>
    <cellStyle name="40% - Accent2 66 4" xfId="12279"/>
    <cellStyle name="40% - Accent2 67" xfId="1582"/>
    <cellStyle name="40% - Accent2 67 2" xfId="5469"/>
    <cellStyle name="40% - Accent2 67 2 2" xfId="10174"/>
    <cellStyle name="40% - Accent2 67 2 2 2" xfId="19189"/>
    <cellStyle name="40% - Accent2 67 2 3" xfId="14682"/>
    <cellStyle name="40% - Accent2 67 3" xfId="7772"/>
    <cellStyle name="40% - Accent2 67 3 2" xfId="16787"/>
    <cellStyle name="40% - Accent2 67 4" xfId="12280"/>
    <cellStyle name="40% - Accent2 68" xfId="1583"/>
    <cellStyle name="40% - Accent2 68 2" xfId="5470"/>
    <cellStyle name="40% - Accent2 68 2 2" xfId="10175"/>
    <cellStyle name="40% - Accent2 68 2 2 2" xfId="19190"/>
    <cellStyle name="40% - Accent2 68 2 3" xfId="14683"/>
    <cellStyle name="40% - Accent2 68 3" xfId="7773"/>
    <cellStyle name="40% - Accent2 68 3 2" xfId="16788"/>
    <cellStyle name="40% - Accent2 68 4" xfId="12281"/>
    <cellStyle name="40% - Accent2 69" xfId="1584"/>
    <cellStyle name="40% - Accent2 69 2" xfId="5471"/>
    <cellStyle name="40% - Accent2 69 2 2" xfId="10176"/>
    <cellStyle name="40% - Accent2 69 2 2 2" xfId="19191"/>
    <cellStyle name="40% - Accent2 69 2 3" xfId="14684"/>
    <cellStyle name="40% - Accent2 69 3" xfId="7774"/>
    <cellStyle name="40% - Accent2 69 3 2" xfId="16789"/>
    <cellStyle name="40% - Accent2 69 4" xfId="12282"/>
    <cellStyle name="40% - Accent2 7" xfId="1585"/>
    <cellStyle name="40% - Accent2 7 2" xfId="1586"/>
    <cellStyle name="40% - Accent2 7 2 2" xfId="1587"/>
    <cellStyle name="40% - Accent2 7 2 2 2" xfId="5472"/>
    <cellStyle name="40% - Accent2 7 2 2 2 2" xfId="10177"/>
    <cellStyle name="40% - Accent2 7 2 2 2 2 2" xfId="19192"/>
    <cellStyle name="40% - Accent2 7 2 2 2 3" xfId="14685"/>
    <cellStyle name="40% - Accent2 7 2 2 3" xfId="7777"/>
    <cellStyle name="40% - Accent2 7 2 2 3 2" xfId="16792"/>
    <cellStyle name="40% - Accent2 7 2 2 4" xfId="12285"/>
    <cellStyle name="40% - Accent2 7 2 3" xfId="5473"/>
    <cellStyle name="40% - Accent2 7 2 3 2" xfId="10178"/>
    <cellStyle name="40% - Accent2 7 2 3 2 2" xfId="19193"/>
    <cellStyle name="40% - Accent2 7 2 3 3" xfId="14686"/>
    <cellStyle name="40% - Accent2 7 2 4" xfId="7776"/>
    <cellStyle name="40% - Accent2 7 2 4 2" xfId="16791"/>
    <cellStyle name="40% - Accent2 7 2 5" xfId="12284"/>
    <cellStyle name="40% - Accent2 7 2_draft transactions report_052009_rvsd" xfId="1588"/>
    <cellStyle name="40% - Accent2 7 3" xfId="1589"/>
    <cellStyle name="40% - Accent2 7 3 2" xfId="5474"/>
    <cellStyle name="40% - Accent2 7 3 2 2" xfId="10179"/>
    <cellStyle name="40% - Accent2 7 3 2 2 2" xfId="19194"/>
    <cellStyle name="40% - Accent2 7 3 2 3" xfId="14687"/>
    <cellStyle name="40% - Accent2 7 3 3" xfId="7778"/>
    <cellStyle name="40% - Accent2 7 3 3 2" xfId="16793"/>
    <cellStyle name="40% - Accent2 7 3 4" xfId="12286"/>
    <cellStyle name="40% - Accent2 7 4" xfId="5475"/>
    <cellStyle name="40% - Accent2 7 4 2" xfId="10180"/>
    <cellStyle name="40% - Accent2 7 4 2 2" xfId="19195"/>
    <cellStyle name="40% - Accent2 7 4 3" xfId="14688"/>
    <cellStyle name="40% - Accent2 7 5" xfId="7775"/>
    <cellStyle name="40% - Accent2 7 5 2" xfId="16790"/>
    <cellStyle name="40% - Accent2 7 6" xfId="12283"/>
    <cellStyle name="40% - Accent2 7_draft transactions report_052009_rvsd" xfId="1590"/>
    <cellStyle name="40% - Accent2 70" xfId="1591"/>
    <cellStyle name="40% - Accent2 70 2" xfId="5476"/>
    <cellStyle name="40% - Accent2 70 2 2" xfId="10181"/>
    <cellStyle name="40% - Accent2 70 2 2 2" xfId="19196"/>
    <cellStyle name="40% - Accent2 70 2 3" xfId="14689"/>
    <cellStyle name="40% - Accent2 70 3" xfId="7779"/>
    <cellStyle name="40% - Accent2 70 3 2" xfId="16794"/>
    <cellStyle name="40% - Accent2 70 4" xfId="12287"/>
    <cellStyle name="40% - Accent2 71" xfId="1592"/>
    <cellStyle name="40% - Accent2 71 2" xfId="5477"/>
    <cellStyle name="40% - Accent2 71 2 2" xfId="10182"/>
    <cellStyle name="40% - Accent2 71 2 2 2" xfId="19197"/>
    <cellStyle name="40% - Accent2 71 2 3" xfId="14690"/>
    <cellStyle name="40% - Accent2 71 3" xfId="7780"/>
    <cellStyle name="40% - Accent2 71 3 2" xfId="16795"/>
    <cellStyle name="40% - Accent2 71 4" xfId="12288"/>
    <cellStyle name="40% - Accent2 72" xfId="1593"/>
    <cellStyle name="40% - Accent2 72 2" xfId="5478"/>
    <cellStyle name="40% - Accent2 72 2 2" xfId="10183"/>
    <cellStyle name="40% - Accent2 72 2 2 2" xfId="19198"/>
    <cellStyle name="40% - Accent2 72 2 3" xfId="14691"/>
    <cellStyle name="40% - Accent2 72 3" xfId="7781"/>
    <cellStyle name="40% - Accent2 72 3 2" xfId="16796"/>
    <cellStyle name="40% - Accent2 72 4" xfId="12289"/>
    <cellStyle name="40% - Accent2 73" xfId="1594"/>
    <cellStyle name="40% - Accent2 73 2" xfId="5479"/>
    <cellStyle name="40% - Accent2 73 2 2" xfId="10184"/>
    <cellStyle name="40% - Accent2 73 2 2 2" xfId="19199"/>
    <cellStyle name="40% - Accent2 73 2 3" xfId="14692"/>
    <cellStyle name="40% - Accent2 73 3" xfId="7782"/>
    <cellStyle name="40% - Accent2 73 3 2" xfId="16797"/>
    <cellStyle name="40% - Accent2 73 4" xfId="12290"/>
    <cellStyle name="40% - Accent2 74" xfId="1595"/>
    <cellStyle name="40% - Accent2 74 2" xfId="5480"/>
    <cellStyle name="40% - Accent2 74 2 2" xfId="10185"/>
    <cellStyle name="40% - Accent2 74 2 2 2" xfId="19200"/>
    <cellStyle name="40% - Accent2 74 2 3" xfId="14693"/>
    <cellStyle name="40% - Accent2 74 3" xfId="7783"/>
    <cellStyle name="40% - Accent2 74 3 2" xfId="16798"/>
    <cellStyle name="40% - Accent2 74 4" xfId="12291"/>
    <cellStyle name="40% - Accent2 75" xfId="1596"/>
    <cellStyle name="40% - Accent2 75 2" xfId="5481"/>
    <cellStyle name="40% - Accent2 75 2 2" xfId="10186"/>
    <cellStyle name="40% - Accent2 75 2 2 2" xfId="19201"/>
    <cellStyle name="40% - Accent2 75 2 3" xfId="14694"/>
    <cellStyle name="40% - Accent2 75 3" xfId="7784"/>
    <cellStyle name="40% - Accent2 75 3 2" xfId="16799"/>
    <cellStyle name="40% - Accent2 75 4" xfId="12292"/>
    <cellStyle name="40% - Accent2 76" xfId="1597"/>
    <cellStyle name="40% - Accent2 76 2" xfId="5482"/>
    <cellStyle name="40% - Accent2 76 2 2" xfId="10187"/>
    <cellStyle name="40% - Accent2 76 2 2 2" xfId="19202"/>
    <cellStyle name="40% - Accent2 76 2 3" xfId="14695"/>
    <cellStyle name="40% - Accent2 76 3" xfId="7785"/>
    <cellStyle name="40% - Accent2 76 3 2" xfId="16800"/>
    <cellStyle name="40% - Accent2 76 4" xfId="12293"/>
    <cellStyle name="40% - Accent2 77" xfId="1598"/>
    <cellStyle name="40% - Accent2 77 2" xfId="5483"/>
    <cellStyle name="40% - Accent2 77 2 2" xfId="10188"/>
    <cellStyle name="40% - Accent2 77 2 2 2" xfId="19203"/>
    <cellStyle name="40% - Accent2 77 2 3" xfId="14696"/>
    <cellStyle name="40% - Accent2 77 3" xfId="7786"/>
    <cellStyle name="40% - Accent2 77 3 2" xfId="16801"/>
    <cellStyle name="40% - Accent2 77 4" xfId="12294"/>
    <cellStyle name="40% - Accent2 78" xfId="1599"/>
    <cellStyle name="40% - Accent2 78 2" xfId="5484"/>
    <cellStyle name="40% - Accent2 78 2 2" xfId="10189"/>
    <cellStyle name="40% - Accent2 78 2 2 2" xfId="19204"/>
    <cellStyle name="40% - Accent2 78 2 3" xfId="14697"/>
    <cellStyle name="40% - Accent2 78 3" xfId="7787"/>
    <cellStyle name="40% - Accent2 78 3 2" xfId="16802"/>
    <cellStyle name="40% - Accent2 78 4" xfId="12295"/>
    <cellStyle name="40% - Accent2 79" xfId="1600"/>
    <cellStyle name="40% - Accent2 79 2" xfId="5485"/>
    <cellStyle name="40% - Accent2 79 2 2" xfId="10190"/>
    <cellStyle name="40% - Accent2 79 2 2 2" xfId="19205"/>
    <cellStyle name="40% - Accent2 79 2 3" xfId="14698"/>
    <cellStyle name="40% - Accent2 79 3" xfId="7788"/>
    <cellStyle name="40% - Accent2 79 3 2" xfId="16803"/>
    <cellStyle name="40% - Accent2 79 4" xfId="12296"/>
    <cellStyle name="40% - Accent2 8" xfId="1601"/>
    <cellStyle name="40% - Accent2 8 2" xfId="1602"/>
    <cellStyle name="40% - Accent2 8 2 2" xfId="1603"/>
    <cellStyle name="40% - Accent2 8 2 2 2" xfId="5486"/>
    <cellStyle name="40% - Accent2 8 2 2 2 2" xfId="10191"/>
    <cellStyle name="40% - Accent2 8 2 2 2 2 2" xfId="19206"/>
    <cellStyle name="40% - Accent2 8 2 2 2 3" xfId="14699"/>
    <cellStyle name="40% - Accent2 8 2 2 3" xfId="7791"/>
    <cellStyle name="40% - Accent2 8 2 2 3 2" xfId="16806"/>
    <cellStyle name="40% - Accent2 8 2 2 4" xfId="12299"/>
    <cellStyle name="40% - Accent2 8 2 3" xfId="5487"/>
    <cellStyle name="40% - Accent2 8 2 3 2" xfId="10192"/>
    <cellStyle name="40% - Accent2 8 2 3 2 2" xfId="19207"/>
    <cellStyle name="40% - Accent2 8 2 3 3" xfId="14700"/>
    <cellStyle name="40% - Accent2 8 2 4" xfId="7790"/>
    <cellStyle name="40% - Accent2 8 2 4 2" xfId="16805"/>
    <cellStyle name="40% - Accent2 8 2 5" xfId="12298"/>
    <cellStyle name="40% - Accent2 8 2_draft transactions report_052009_rvsd" xfId="1604"/>
    <cellStyle name="40% - Accent2 8 3" xfId="1605"/>
    <cellStyle name="40% - Accent2 8 3 2" xfId="5488"/>
    <cellStyle name="40% - Accent2 8 3 2 2" xfId="10193"/>
    <cellStyle name="40% - Accent2 8 3 2 2 2" xfId="19208"/>
    <cellStyle name="40% - Accent2 8 3 2 3" xfId="14701"/>
    <cellStyle name="40% - Accent2 8 3 3" xfId="7792"/>
    <cellStyle name="40% - Accent2 8 3 3 2" xfId="16807"/>
    <cellStyle name="40% - Accent2 8 3 4" xfId="12300"/>
    <cellStyle name="40% - Accent2 8 4" xfId="5489"/>
    <cellStyle name="40% - Accent2 8 4 2" xfId="10194"/>
    <cellStyle name="40% - Accent2 8 4 2 2" xfId="19209"/>
    <cellStyle name="40% - Accent2 8 4 3" xfId="14702"/>
    <cellStyle name="40% - Accent2 8 5" xfId="7789"/>
    <cellStyle name="40% - Accent2 8 5 2" xfId="16804"/>
    <cellStyle name="40% - Accent2 8 6" xfId="12297"/>
    <cellStyle name="40% - Accent2 8_draft transactions report_052009_rvsd" xfId="1606"/>
    <cellStyle name="40% - Accent2 80" xfId="1607"/>
    <cellStyle name="40% - Accent2 80 2" xfId="5490"/>
    <cellStyle name="40% - Accent2 80 2 2" xfId="10195"/>
    <cellStyle name="40% - Accent2 80 2 2 2" xfId="19210"/>
    <cellStyle name="40% - Accent2 80 2 3" xfId="14703"/>
    <cellStyle name="40% - Accent2 80 3" xfId="7793"/>
    <cellStyle name="40% - Accent2 80 3 2" xfId="16808"/>
    <cellStyle name="40% - Accent2 80 4" xfId="12301"/>
    <cellStyle name="40% - Accent2 81" xfId="1608"/>
    <cellStyle name="40% - Accent2 81 2" xfId="5491"/>
    <cellStyle name="40% - Accent2 81 2 2" xfId="10196"/>
    <cellStyle name="40% - Accent2 81 2 2 2" xfId="19211"/>
    <cellStyle name="40% - Accent2 81 2 3" xfId="14704"/>
    <cellStyle name="40% - Accent2 81 3" xfId="7794"/>
    <cellStyle name="40% - Accent2 81 3 2" xfId="16809"/>
    <cellStyle name="40% - Accent2 81 4" xfId="12302"/>
    <cellStyle name="40% - Accent2 82" xfId="1609"/>
    <cellStyle name="40% - Accent2 82 2" xfId="5492"/>
    <cellStyle name="40% - Accent2 83" xfId="1610"/>
    <cellStyle name="40% - Accent2 83 2" xfId="5493"/>
    <cellStyle name="40% - Accent2 84" xfId="1611"/>
    <cellStyle name="40% - Accent2 84 2" xfId="5494"/>
    <cellStyle name="40% - Accent2 85" xfId="1612"/>
    <cellStyle name="40% - Accent2 85 2" xfId="5495"/>
    <cellStyle name="40% - Accent2 85 2 2" xfId="10197"/>
    <cellStyle name="40% - Accent2 85 2 2 2" xfId="19212"/>
    <cellStyle name="40% - Accent2 85 2 3" xfId="14705"/>
    <cellStyle name="40% - Accent2 85 3" xfId="7795"/>
    <cellStyle name="40% - Accent2 85 3 2" xfId="16810"/>
    <cellStyle name="40% - Accent2 85 4" xfId="12303"/>
    <cellStyle name="40% - Accent2 86" xfId="1613"/>
    <cellStyle name="40% - Accent2 86 2" xfId="5496"/>
    <cellStyle name="40% - Accent2 86 2 2" xfId="10198"/>
    <cellStyle name="40% - Accent2 86 2 2 2" xfId="19213"/>
    <cellStyle name="40% - Accent2 86 2 3" xfId="14706"/>
    <cellStyle name="40% - Accent2 86 3" xfId="7796"/>
    <cellStyle name="40% - Accent2 86 3 2" xfId="16811"/>
    <cellStyle name="40% - Accent2 86 4" xfId="12304"/>
    <cellStyle name="40% - Accent2 87" xfId="1614"/>
    <cellStyle name="40% - Accent2 87 2" xfId="5497"/>
    <cellStyle name="40% - Accent2 87 2 2" xfId="10199"/>
    <cellStyle name="40% - Accent2 87 2 2 2" xfId="19214"/>
    <cellStyle name="40% - Accent2 87 2 3" xfId="14707"/>
    <cellStyle name="40% - Accent2 87 3" xfId="7797"/>
    <cellStyle name="40% - Accent2 87 3 2" xfId="16812"/>
    <cellStyle name="40% - Accent2 87 4" xfId="12305"/>
    <cellStyle name="40% - Accent2 88" xfId="1615"/>
    <cellStyle name="40% - Accent2 88 2" xfId="5498"/>
    <cellStyle name="40% - Accent2 88 2 2" xfId="10200"/>
    <cellStyle name="40% - Accent2 88 2 2 2" xfId="19215"/>
    <cellStyle name="40% - Accent2 88 2 3" xfId="14708"/>
    <cellStyle name="40% - Accent2 88 3" xfId="7798"/>
    <cellStyle name="40% - Accent2 88 3 2" xfId="16813"/>
    <cellStyle name="40% - Accent2 88 4" xfId="12306"/>
    <cellStyle name="40% - Accent2 89" xfId="1616"/>
    <cellStyle name="40% - Accent2 89 2" xfId="5499"/>
    <cellStyle name="40% - Accent2 89 2 2" xfId="10201"/>
    <cellStyle name="40% - Accent2 89 2 2 2" xfId="19216"/>
    <cellStyle name="40% - Accent2 89 2 3" xfId="14709"/>
    <cellStyle name="40% - Accent2 89 3" xfId="7799"/>
    <cellStyle name="40% - Accent2 89 3 2" xfId="16814"/>
    <cellStyle name="40% - Accent2 89 4" xfId="12307"/>
    <cellStyle name="40% - Accent2 9" xfId="1617"/>
    <cellStyle name="40% - Accent2 9 2" xfId="1618"/>
    <cellStyle name="40% - Accent2 9 2 2" xfId="1619"/>
    <cellStyle name="40% - Accent2 9 2 2 2" xfId="5500"/>
    <cellStyle name="40% - Accent2 9 2 2 2 2" xfId="10202"/>
    <cellStyle name="40% - Accent2 9 2 2 2 2 2" xfId="19217"/>
    <cellStyle name="40% - Accent2 9 2 2 2 3" xfId="14710"/>
    <cellStyle name="40% - Accent2 9 2 2 3" xfId="7802"/>
    <cellStyle name="40% - Accent2 9 2 2 3 2" xfId="16817"/>
    <cellStyle name="40% - Accent2 9 2 2 4" xfId="12310"/>
    <cellStyle name="40% - Accent2 9 2 3" xfId="5501"/>
    <cellStyle name="40% - Accent2 9 2 3 2" xfId="10203"/>
    <cellStyle name="40% - Accent2 9 2 3 2 2" xfId="19218"/>
    <cellStyle name="40% - Accent2 9 2 3 3" xfId="14711"/>
    <cellStyle name="40% - Accent2 9 2 4" xfId="7801"/>
    <cellStyle name="40% - Accent2 9 2 4 2" xfId="16816"/>
    <cellStyle name="40% - Accent2 9 2 5" xfId="12309"/>
    <cellStyle name="40% - Accent2 9 2_draft transactions report_052009_rvsd" xfId="1620"/>
    <cellStyle name="40% - Accent2 9 3" xfId="1621"/>
    <cellStyle name="40% - Accent2 9 3 2" xfId="5502"/>
    <cellStyle name="40% - Accent2 9 3 2 2" xfId="10204"/>
    <cellStyle name="40% - Accent2 9 3 2 2 2" xfId="19219"/>
    <cellStyle name="40% - Accent2 9 3 2 3" xfId="14712"/>
    <cellStyle name="40% - Accent2 9 3 3" xfId="7803"/>
    <cellStyle name="40% - Accent2 9 3 3 2" xfId="16818"/>
    <cellStyle name="40% - Accent2 9 3 4" xfId="12311"/>
    <cellStyle name="40% - Accent2 9 4" xfId="5503"/>
    <cellStyle name="40% - Accent2 9 4 2" xfId="10205"/>
    <cellStyle name="40% - Accent2 9 4 2 2" xfId="19220"/>
    <cellStyle name="40% - Accent2 9 4 3" xfId="14713"/>
    <cellStyle name="40% - Accent2 9 5" xfId="7800"/>
    <cellStyle name="40% - Accent2 9 5 2" xfId="16815"/>
    <cellStyle name="40% - Accent2 9 6" xfId="12308"/>
    <cellStyle name="40% - Accent2 9_draft transactions report_052009_rvsd" xfId="1622"/>
    <cellStyle name="40% - Accent2 90" xfId="1623"/>
    <cellStyle name="40% - Accent2 90 2" xfId="5504"/>
    <cellStyle name="40% - Accent2 90 2 2" xfId="10206"/>
    <cellStyle name="40% - Accent2 90 2 2 2" xfId="19221"/>
    <cellStyle name="40% - Accent2 90 2 3" xfId="14714"/>
    <cellStyle name="40% - Accent2 90 3" xfId="7804"/>
    <cellStyle name="40% - Accent2 90 3 2" xfId="16819"/>
    <cellStyle name="40% - Accent2 90 4" xfId="12312"/>
    <cellStyle name="40% - Accent2 91" xfId="1624"/>
    <cellStyle name="40% - Accent2 91 2" xfId="5505"/>
    <cellStyle name="40% - Accent2 91 2 2" xfId="10207"/>
    <cellStyle name="40% - Accent2 91 2 2 2" xfId="19222"/>
    <cellStyle name="40% - Accent2 91 2 3" xfId="14715"/>
    <cellStyle name="40% - Accent2 91 3" xfId="7805"/>
    <cellStyle name="40% - Accent2 91 3 2" xfId="16820"/>
    <cellStyle name="40% - Accent2 91 4" xfId="12313"/>
    <cellStyle name="40% - Accent2 92" xfId="1625"/>
    <cellStyle name="40% - Accent2 92 2" xfId="5506"/>
    <cellStyle name="40% - Accent2 92 2 2" xfId="10208"/>
    <cellStyle name="40% - Accent2 92 2 2 2" xfId="19223"/>
    <cellStyle name="40% - Accent2 92 2 3" xfId="14716"/>
    <cellStyle name="40% - Accent2 92 3" xfId="7806"/>
    <cellStyle name="40% - Accent2 92 3 2" xfId="16821"/>
    <cellStyle name="40% - Accent2 92 4" xfId="12314"/>
    <cellStyle name="40% - Accent2 93" xfId="1626"/>
    <cellStyle name="40% - Accent2 93 2" xfId="5507"/>
    <cellStyle name="40% - Accent2 93 2 2" xfId="10209"/>
    <cellStyle name="40% - Accent2 93 2 2 2" xfId="19224"/>
    <cellStyle name="40% - Accent2 93 2 3" xfId="14717"/>
    <cellStyle name="40% - Accent2 93 3" xfId="7807"/>
    <cellStyle name="40% - Accent2 93 3 2" xfId="16822"/>
    <cellStyle name="40% - Accent2 93 4" xfId="12315"/>
    <cellStyle name="40% - Accent2 94" xfId="1627"/>
    <cellStyle name="40% - Accent2 94 2" xfId="5508"/>
    <cellStyle name="40% - Accent2 94 2 2" xfId="10210"/>
    <cellStyle name="40% - Accent2 94 2 2 2" xfId="19225"/>
    <cellStyle name="40% - Accent2 94 2 3" xfId="14718"/>
    <cellStyle name="40% - Accent2 94 3" xfId="7808"/>
    <cellStyle name="40% - Accent2 94 3 2" xfId="16823"/>
    <cellStyle name="40% - Accent2 94 4" xfId="12316"/>
    <cellStyle name="40% - Accent2 95" xfId="1628"/>
    <cellStyle name="40% - Accent2 95 2" xfId="5509"/>
    <cellStyle name="40% - Accent2 95 2 2" xfId="10211"/>
    <cellStyle name="40% - Accent2 95 2 2 2" xfId="19226"/>
    <cellStyle name="40% - Accent2 95 2 3" xfId="14719"/>
    <cellStyle name="40% - Accent2 95 3" xfId="7809"/>
    <cellStyle name="40% - Accent2 95 3 2" xfId="16824"/>
    <cellStyle name="40% - Accent2 95 4" xfId="12317"/>
    <cellStyle name="40% - Accent2 96" xfId="1629"/>
    <cellStyle name="40% - Accent2 96 2" xfId="5510"/>
    <cellStyle name="40% - Accent2 96 2 2" xfId="10212"/>
    <cellStyle name="40% - Accent2 96 2 2 2" xfId="19227"/>
    <cellStyle name="40% - Accent2 96 2 3" xfId="14720"/>
    <cellStyle name="40% - Accent2 96 3" xfId="7810"/>
    <cellStyle name="40% - Accent2 96 3 2" xfId="16825"/>
    <cellStyle name="40% - Accent2 96 4" xfId="12318"/>
    <cellStyle name="40% - Accent2 97" xfId="1630"/>
    <cellStyle name="40% - Accent2 97 2" xfId="5511"/>
    <cellStyle name="40% - Accent2 97 2 2" xfId="10213"/>
    <cellStyle name="40% - Accent2 97 2 2 2" xfId="19228"/>
    <cellStyle name="40% - Accent2 97 2 3" xfId="14721"/>
    <cellStyle name="40% - Accent2 97 3" xfId="7811"/>
    <cellStyle name="40% - Accent2 97 3 2" xfId="16826"/>
    <cellStyle name="40% - Accent2 97 4" xfId="12319"/>
    <cellStyle name="40% - Accent2 98" xfId="1631"/>
    <cellStyle name="40% - Accent2 98 2" xfId="5512"/>
    <cellStyle name="40% - Accent2 98 2 2" xfId="10214"/>
    <cellStyle name="40% - Accent2 98 2 2 2" xfId="19229"/>
    <cellStyle name="40% - Accent2 98 2 3" xfId="14722"/>
    <cellStyle name="40% - Accent2 98 3" xfId="7812"/>
    <cellStyle name="40% - Accent2 98 3 2" xfId="16827"/>
    <cellStyle name="40% - Accent2 98 4" xfId="12320"/>
    <cellStyle name="40% - Accent2 99" xfId="1632"/>
    <cellStyle name="40% - Accent2 99 2" xfId="5513"/>
    <cellStyle name="40% - Accent2 99 2 2" xfId="10215"/>
    <cellStyle name="40% - Accent2 99 2 2 2" xfId="19230"/>
    <cellStyle name="40% - Accent2 99 2 3" xfId="14723"/>
    <cellStyle name="40% - Accent2 99 3" xfId="7813"/>
    <cellStyle name="40% - Accent2 99 3 2" xfId="16828"/>
    <cellStyle name="40% - Accent2 99 4" xfId="12321"/>
    <cellStyle name="40% - Accent3" xfId="1633" builtinId="39" customBuiltin="1"/>
    <cellStyle name="40% - Accent3 10" xfId="1634"/>
    <cellStyle name="40% - Accent3 10 2" xfId="1635"/>
    <cellStyle name="40% - Accent3 10 2 2" xfId="5514"/>
    <cellStyle name="40% - Accent3 10 2 2 2" xfId="10216"/>
    <cellStyle name="40% - Accent3 10 2 2 2 2" xfId="19231"/>
    <cellStyle name="40% - Accent3 10 2 2 3" xfId="14724"/>
    <cellStyle name="40% - Accent3 10 2 3" xfId="7816"/>
    <cellStyle name="40% - Accent3 10 2 3 2" xfId="16831"/>
    <cellStyle name="40% - Accent3 10 2 4" xfId="12324"/>
    <cellStyle name="40% - Accent3 10 3" xfId="5515"/>
    <cellStyle name="40% - Accent3 10 3 2" xfId="10217"/>
    <cellStyle name="40% - Accent3 10 3 2 2" xfId="19232"/>
    <cellStyle name="40% - Accent3 10 3 3" xfId="14725"/>
    <cellStyle name="40% - Accent3 10 4" xfId="7815"/>
    <cellStyle name="40% - Accent3 10 4 2" xfId="16830"/>
    <cellStyle name="40% - Accent3 10 5" xfId="12323"/>
    <cellStyle name="40% - Accent3 10_draft transactions report_052009_rvsd" xfId="1636"/>
    <cellStyle name="40% - Accent3 100" xfId="1637"/>
    <cellStyle name="40% - Accent3 100 2" xfId="5516"/>
    <cellStyle name="40% - Accent3 101" xfId="1638"/>
    <cellStyle name="40% - Accent3 101 2" xfId="5517"/>
    <cellStyle name="40% - Accent3 102" xfId="1639"/>
    <cellStyle name="40% - Accent3 102 2" xfId="5518"/>
    <cellStyle name="40% - Accent3 103" xfId="1640"/>
    <cellStyle name="40% - Accent3 103 2" xfId="5519"/>
    <cellStyle name="40% - Accent3 104" xfId="1641"/>
    <cellStyle name="40% - Accent3 104 2" xfId="5520"/>
    <cellStyle name="40% - Accent3 105" xfId="1642"/>
    <cellStyle name="40% - Accent3 105 2" xfId="5521"/>
    <cellStyle name="40% - Accent3 106" xfId="1643"/>
    <cellStyle name="40% - Accent3 106 2" xfId="5522"/>
    <cellStyle name="40% - Accent3 107" xfId="1644"/>
    <cellStyle name="40% - Accent3 107 2" xfId="5523"/>
    <cellStyle name="40% - Accent3 108" xfId="1645"/>
    <cellStyle name="40% - Accent3 108 2" xfId="5524"/>
    <cellStyle name="40% - Accent3 109" xfId="1646"/>
    <cellStyle name="40% - Accent3 109 2" xfId="5525"/>
    <cellStyle name="40% - Accent3 11" xfId="1647"/>
    <cellStyle name="40% - Accent3 11 2" xfId="1648"/>
    <cellStyle name="40% - Accent3 11 2 2" xfId="5526"/>
    <cellStyle name="40% - Accent3 11 2 2 2" xfId="10218"/>
    <cellStyle name="40% - Accent3 11 2 2 2 2" xfId="19233"/>
    <cellStyle name="40% - Accent3 11 2 2 3" xfId="14726"/>
    <cellStyle name="40% - Accent3 11 2 3" xfId="7818"/>
    <cellStyle name="40% - Accent3 11 2 3 2" xfId="16833"/>
    <cellStyle name="40% - Accent3 11 2 4" xfId="12326"/>
    <cellStyle name="40% - Accent3 11 3" xfId="5527"/>
    <cellStyle name="40% - Accent3 11 3 2" xfId="10219"/>
    <cellStyle name="40% - Accent3 11 3 2 2" xfId="19234"/>
    <cellStyle name="40% - Accent3 11 3 3" xfId="14727"/>
    <cellStyle name="40% - Accent3 11 4" xfId="7817"/>
    <cellStyle name="40% - Accent3 11 4 2" xfId="16832"/>
    <cellStyle name="40% - Accent3 11 5" xfId="12325"/>
    <cellStyle name="40% - Accent3 11_draft transactions report_052009_rvsd" xfId="1649"/>
    <cellStyle name="40% - Accent3 110" xfId="1650"/>
    <cellStyle name="40% - Accent3 110 2" xfId="5528"/>
    <cellStyle name="40% - Accent3 110 2 2" xfId="10220"/>
    <cellStyle name="40% - Accent3 110 2 2 2" xfId="19235"/>
    <cellStyle name="40% - Accent3 110 2 3" xfId="14728"/>
    <cellStyle name="40% - Accent3 110 3" xfId="7819"/>
    <cellStyle name="40% - Accent3 110 3 2" xfId="16834"/>
    <cellStyle name="40% - Accent3 110 4" xfId="12327"/>
    <cellStyle name="40% - Accent3 111" xfId="1651"/>
    <cellStyle name="40% - Accent3 111 2" xfId="5529"/>
    <cellStyle name="40% - Accent3 111 2 2" xfId="10221"/>
    <cellStyle name="40% - Accent3 111 2 2 2" xfId="19236"/>
    <cellStyle name="40% - Accent3 111 2 3" xfId="14729"/>
    <cellStyle name="40% - Accent3 111 3" xfId="7820"/>
    <cellStyle name="40% - Accent3 111 3 2" xfId="16835"/>
    <cellStyle name="40% - Accent3 111 4" xfId="12328"/>
    <cellStyle name="40% - Accent3 112" xfId="1652"/>
    <cellStyle name="40% - Accent3 112 2" xfId="5530"/>
    <cellStyle name="40% - Accent3 112 2 2" xfId="10222"/>
    <cellStyle name="40% - Accent3 112 2 2 2" xfId="19237"/>
    <cellStyle name="40% - Accent3 112 2 3" xfId="14730"/>
    <cellStyle name="40% - Accent3 112 3" xfId="7821"/>
    <cellStyle name="40% - Accent3 112 3 2" xfId="16836"/>
    <cellStyle name="40% - Accent3 112 4" xfId="12329"/>
    <cellStyle name="40% - Accent3 113" xfId="1653"/>
    <cellStyle name="40% - Accent3 113 2" xfId="5531"/>
    <cellStyle name="40% - Accent3 113 2 2" xfId="10223"/>
    <cellStyle name="40% - Accent3 113 2 2 2" xfId="19238"/>
    <cellStyle name="40% - Accent3 113 2 3" xfId="14731"/>
    <cellStyle name="40% - Accent3 113 3" xfId="7822"/>
    <cellStyle name="40% - Accent3 113 3 2" xfId="16837"/>
    <cellStyle name="40% - Accent3 113 4" xfId="12330"/>
    <cellStyle name="40% - Accent3 114" xfId="1654"/>
    <cellStyle name="40% - Accent3 114 2" xfId="5532"/>
    <cellStyle name="40% - Accent3 114 2 2" xfId="10224"/>
    <cellStyle name="40% - Accent3 114 2 2 2" xfId="19239"/>
    <cellStyle name="40% - Accent3 114 2 3" xfId="14732"/>
    <cellStyle name="40% - Accent3 114 3" xfId="7823"/>
    <cellStyle name="40% - Accent3 114 3 2" xfId="16838"/>
    <cellStyle name="40% - Accent3 114 4" xfId="12331"/>
    <cellStyle name="40% - Accent3 115" xfId="1655"/>
    <cellStyle name="40% - Accent3 115 2" xfId="5533"/>
    <cellStyle name="40% - Accent3 115 2 2" xfId="10225"/>
    <cellStyle name="40% - Accent3 115 2 2 2" xfId="19240"/>
    <cellStyle name="40% - Accent3 115 2 3" xfId="14733"/>
    <cellStyle name="40% - Accent3 115 3" xfId="7824"/>
    <cellStyle name="40% - Accent3 115 3 2" xfId="16839"/>
    <cellStyle name="40% - Accent3 115 4" xfId="12332"/>
    <cellStyle name="40% - Accent3 116" xfId="1656"/>
    <cellStyle name="40% - Accent3 116 2" xfId="5534"/>
    <cellStyle name="40% - Accent3 116 2 2" xfId="10226"/>
    <cellStyle name="40% - Accent3 116 2 2 2" xfId="19241"/>
    <cellStyle name="40% - Accent3 116 2 3" xfId="14734"/>
    <cellStyle name="40% - Accent3 116 3" xfId="7825"/>
    <cellStyle name="40% - Accent3 116 3 2" xfId="16840"/>
    <cellStyle name="40% - Accent3 116 4" xfId="12333"/>
    <cellStyle name="40% - Accent3 117" xfId="1657"/>
    <cellStyle name="40% - Accent3 117 2" xfId="5535"/>
    <cellStyle name="40% - Accent3 117 2 2" xfId="10227"/>
    <cellStyle name="40% - Accent3 117 2 2 2" xfId="19242"/>
    <cellStyle name="40% - Accent3 117 2 3" xfId="14735"/>
    <cellStyle name="40% - Accent3 117 3" xfId="7826"/>
    <cellStyle name="40% - Accent3 117 3 2" xfId="16841"/>
    <cellStyle name="40% - Accent3 117 4" xfId="12334"/>
    <cellStyle name="40% - Accent3 118" xfId="1658"/>
    <cellStyle name="40% - Accent3 118 2" xfId="5536"/>
    <cellStyle name="40% - Accent3 118 2 2" xfId="10228"/>
    <cellStyle name="40% - Accent3 118 2 2 2" xfId="19243"/>
    <cellStyle name="40% - Accent3 118 2 3" xfId="14736"/>
    <cellStyle name="40% - Accent3 118 3" xfId="7827"/>
    <cellStyle name="40% - Accent3 118 3 2" xfId="16842"/>
    <cellStyle name="40% - Accent3 118 4" xfId="12335"/>
    <cellStyle name="40% - Accent3 119" xfId="3116"/>
    <cellStyle name="40% - Accent3 119 2" xfId="5537"/>
    <cellStyle name="40% - Accent3 119 2 2" xfId="10229"/>
    <cellStyle name="40% - Accent3 119 2 2 2" xfId="19244"/>
    <cellStyle name="40% - Accent3 119 2 3" xfId="14737"/>
    <cellStyle name="40% - Accent3 119 3" xfId="8505"/>
    <cellStyle name="40% - Accent3 119 3 2" xfId="17520"/>
    <cellStyle name="40% - Accent3 119 4" xfId="13013"/>
    <cellStyle name="40% - Accent3 12" xfId="1659"/>
    <cellStyle name="40% - Accent3 12 2" xfId="1660"/>
    <cellStyle name="40% - Accent3 12 2 2" xfId="5538"/>
    <cellStyle name="40% - Accent3 12 2 2 2" xfId="10230"/>
    <cellStyle name="40% - Accent3 12 2 2 2 2" xfId="19245"/>
    <cellStyle name="40% - Accent3 12 2 2 3" xfId="14738"/>
    <cellStyle name="40% - Accent3 12 2 3" xfId="7829"/>
    <cellStyle name="40% - Accent3 12 2 3 2" xfId="16844"/>
    <cellStyle name="40% - Accent3 12 2 4" xfId="12337"/>
    <cellStyle name="40% - Accent3 12 3" xfId="5539"/>
    <cellStyle name="40% - Accent3 12 3 2" xfId="10231"/>
    <cellStyle name="40% - Accent3 12 3 2 2" xfId="19246"/>
    <cellStyle name="40% - Accent3 12 3 3" xfId="14739"/>
    <cellStyle name="40% - Accent3 12 4" xfId="7828"/>
    <cellStyle name="40% - Accent3 12 4 2" xfId="16843"/>
    <cellStyle name="40% - Accent3 12 5" xfId="12336"/>
    <cellStyle name="40% - Accent3 12_draft transactions report_052009_rvsd" xfId="1661"/>
    <cellStyle name="40% - Accent3 120" xfId="3123"/>
    <cellStyle name="40% - Accent3 120 2" xfId="5540"/>
    <cellStyle name="40% - Accent3 120 2 2" xfId="10232"/>
    <cellStyle name="40% - Accent3 120 2 2 2" xfId="19247"/>
    <cellStyle name="40% - Accent3 120 2 3" xfId="14740"/>
    <cellStyle name="40% - Accent3 120 3" xfId="8512"/>
    <cellStyle name="40% - Accent3 120 3 2" xfId="17527"/>
    <cellStyle name="40% - Accent3 120 4" xfId="13020"/>
    <cellStyle name="40% - Accent3 121" xfId="3136"/>
    <cellStyle name="40% - Accent3 121 2" xfId="5541"/>
    <cellStyle name="40% - Accent3 121 2 2" xfId="10233"/>
    <cellStyle name="40% - Accent3 121 2 2 2" xfId="19248"/>
    <cellStyle name="40% - Accent3 121 2 3" xfId="14741"/>
    <cellStyle name="40% - Accent3 121 3" xfId="8525"/>
    <cellStyle name="40% - Accent3 121 3 2" xfId="17540"/>
    <cellStyle name="40% - Accent3 121 4" xfId="13033"/>
    <cellStyle name="40% - Accent3 122" xfId="3156"/>
    <cellStyle name="40% - Accent3 123" xfId="3198"/>
    <cellStyle name="40% - Accent3 124" xfId="3240"/>
    <cellStyle name="40% - Accent3 125" xfId="3282"/>
    <cellStyle name="40% - Accent3 126" xfId="3323"/>
    <cellStyle name="40% - Accent3 127" xfId="3365"/>
    <cellStyle name="40% - Accent3 127 2" xfId="5542"/>
    <cellStyle name="40% - Accent3 127 2 2" xfId="10234"/>
    <cellStyle name="40% - Accent3 127 2 2 2" xfId="19249"/>
    <cellStyle name="40% - Accent3 127 2 3" xfId="14742"/>
    <cellStyle name="40% - Accent3 127 3" xfId="8544"/>
    <cellStyle name="40% - Accent3 127 3 2" xfId="17559"/>
    <cellStyle name="40% - Accent3 127 4" xfId="13052"/>
    <cellStyle name="40% - Accent3 128" xfId="3372"/>
    <cellStyle name="40% - Accent3 128 2" xfId="5543"/>
    <cellStyle name="40% - Accent3 128 2 2" xfId="10235"/>
    <cellStyle name="40% - Accent3 128 2 2 2" xfId="19250"/>
    <cellStyle name="40% - Accent3 128 2 3" xfId="14743"/>
    <cellStyle name="40% - Accent3 128 3" xfId="8551"/>
    <cellStyle name="40% - Accent3 128 3 2" xfId="17566"/>
    <cellStyle name="40% - Accent3 128 4" xfId="13059"/>
    <cellStyle name="40% - Accent3 129" xfId="3385"/>
    <cellStyle name="40% - Accent3 129 2" xfId="5544"/>
    <cellStyle name="40% - Accent3 129 2 2" xfId="10236"/>
    <cellStyle name="40% - Accent3 129 2 2 2" xfId="19251"/>
    <cellStyle name="40% - Accent3 129 2 3" xfId="14744"/>
    <cellStyle name="40% - Accent3 129 3" xfId="8564"/>
    <cellStyle name="40% - Accent3 129 3 2" xfId="17579"/>
    <cellStyle name="40% - Accent3 129 4" xfId="13072"/>
    <cellStyle name="40% - Accent3 13" xfId="1662"/>
    <cellStyle name="40% - Accent3 13 2" xfId="1663"/>
    <cellStyle name="40% - Accent3 13 2 2" xfId="5545"/>
    <cellStyle name="40% - Accent3 13 2 2 2" xfId="10237"/>
    <cellStyle name="40% - Accent3 13 2 2 2 2" xfId="19252"/>
    <cellStyle name="40% - Accent3 13 2 2 3" xfId="14745"/>
    <cellStyle name="40% - Accent3 13 2 3" xfId="7831"/>
    <cellStyle name="40% - Accent3 13 2 3 2" xfId="16846"/>
    <cellStyle name="40% - Accent3 13 2 4" xfId="12339"/>
    <cellStyle name="40% - Accent3 13 3" xfId="5546"/>
    <cellStyle name="40% - Accent3 13 3 2" xfId="10238"/>
    <cellStyle name="40% - Accent3 13 3 2 2" xfId="19253"/>
    <cellStyle name="40% - Accent3 13 3 3" xfId="14746"/>
    <cellStyle name="40% - Accent3 13 4" xfId="7830"/>
    <cellStyle name="40% - Accent3 13 4 2" xfId="16845"/>
    <cellStyle name="40% - Accent3 13 5" xfId="12338"/>
    <cellStyle name="40% - Accent3 13_draft transactions report_052009_rvsd" xfId="1664"/>
    <cellStyle name="40% - Accent3 130" xfId="3404"/>
    <cellStyle name="40% - Accent3 130 2" xfId="5547"/>
    <cellStyle name="40% - Accent3 130 2 2" xfId="10239"/>
    <cellStyle name="40% - Accent3 130 2 2 2" xfId="19254"/>
    <cellStyle name="40% - Accent3 130 2 3" xfId="14747"/>
    <cellStyle name="40% - Accent3 130 3" xfId="8583"/>
    <cellStyle name="40% - Accent3 130 3 2" xfId="17598"/>
    <cellStyle name="40% - Accent3 130 4" xfId="13091"/>
    <cellStyle name="40% - Accent3 131" xfId="3411"/>
    <cellStyle name="40% - Accent3 131 2" xfId="5548"/>
    <cellStyle name="40% - Accent3 131 2 2" xfId="10240"/>
    <cellStyle name="40% - Accent3 131 2 2 2" xfId="19255"/>
    <cellStyle name="40% - Accent3 131 2 3" xfId="14748"/>
    <cellStyle name="40% - Accent3 131 3" xfId="8590"/>
    <cellStyle name="40% - Accent3 131 3 2" xfId="17605"/>
    <cellStyle name="40% - Accent3 131 4" xfId="13098"/>
    <cellStyle name="40% - Accent3 132" xfId="3424"/>
    <cellStyle name="40% - Accent3 132 2" xfId="5549"/>
    <cellStyle name="40% - Accent3 132 2 2" xfId="10241"/>
    <cellStyle name="40% - Accent3 132 2 2 2" xfId="19256"/>
    <cellStyle name="40% - Accent3 132 2 3" xfId="14749"/>
    <cellStyle name="40% - Accent3 132 3" xfId="8603"/>
    <cellStyle name="40% - Accent3 132 3 2" xfId="17618"/>
    <cellStyle name="40% - Accent3 132 4" xfId="13111"/>
    <cellStyle name="40% - Accent3 133" xfId="3437"/>
    <cellStyle name="40% - Accent3 133 2" xfId="5550"/>
    <cellStyle name="40% - Accent3 133 2 2" xfId="10242"/>
    <cellStyle name="40% - Accent3 133 2 2 2" xfId="19257"/>
    <cellStyle name="40% - Accent3 133 2 3" xfId="14750"/>
    <cellStyle name="40% - Accent3 133 3" xfId="8616"/>
    <cellStyle name="40% - Accent3 133 3 2" xfId="17631"/>
    <cellStyle name="40% - Accent3 133 4" xfId="13124"/>
    <cellStyle name="40% - Accent3 134" xfId="3450"/>
    <cellStyle name="40% - Accent3 134 2" xfId="5551"/>
    <cellStyle name="40% - Accent3 134 2 2" xfId="10243"/>
    <cellStyle name="40% - Accent3 134 2 2 2" xfId="19258"/>
    <cellStyle name="40% - Accent3 134 2 3" xfId="14751"/>
    <cellStyle name="40% - Accent3 134 3" xfId="8629"/>
    <cellStyle name="40% - Accent3 134 3 2" xfId="17644"/>
    <cellStyle name="40% - Accent3 134 4" xfId="13137"/>
    <cellStyle name="40% - Accent3 135" xfId="3470"/>
    <cellStyle name="40% - Accent3 136" xfId="3512"/>
    <cellStyle name="40% - Accent3 137" xfId="3553"/>
    <cellStyle name="40% - Accent3 138" xfId="3595"/>
    <cellStyle name="40% - Accent3 138 2" xfId="5552"/>
    <cellStyle name="40% - Accent3 138 2 2" xfId="10244"/>
    <cellStyle name="40% - Accent3 138 2 2 2" xfId="19259"/>
    <cellStyle name="40% - Accent3 138 2 3" xfId="14752"/>
    <cellStyle name="40% - Accent3 138 3" xfId="8648"/>
    <cellStyle name="40% - Accent3 138 3 2" xfId="17663"/>
    <cellStyle name="40% - Accent3 138 4" xfId="13156"/>
    <cellStyle name="40% - Accent3 139" xfId="3616"/>
    <cellStyle name="40% - Accent3 139 2" xfId="5553"/>
    <cellStyle name="40% - Accent3 139 2 2" xfId="10245"/>
    <cellStyle name="40% - Accent3 139 2 2 2" xfId="19260"/>
    <cellStyle name="40% - Accent3 139 2 3" xfId="14753"/>
    <cellStyle name="40% - Accent3 139 3" xfId="8655"/>
    <cellStyle name="40% - Accent3 139 3 2" xfId="17670"/>
    <cellStyle name="40% - Accent3 139 4" xfId="13163"/>
    <cellStyle name="40% - Accent3 14" xfId="1665"/>
    <cellStyle name="40% - Accent3 14 2" xfId="1666"/>
    <cellStyle name="40% - Accent3 14 2 2" xfId="5554"/>
    <cellStyle name="40% - Accent3 14 2 2 2" xfId="10246"/>
    <cellStyle name="40% - Accent3 14 2 2 2 2" xfId="19261"/>
    <cellStyle name="40% - Accent3 14 2 2 3" xfId="14754"/>
    <cellStyle name="40% - Accent3 14 2 3" xfId="7833"/>
    <cellStyle name="40% - Accent3 14 2 3 2" xfId="16848"/>
    <cellStyle name="40% - Accent3 14 2 4" xfId="12341"/>
    <cellStyle name="40% - Accent3 14 3" xfId="5555"/>
    <cellStyle name="40% - Accent3 14 3 2" xfId="10247"/>
    <cellStyle name="40% - Accent3 14 3 2 2" xfId="19262"/>
    <cellStyle name="40% - Accent3 14 3 3" xfId="14755"/>
    <cellStyle name="40% - Accent3 14 4" xfId="7832"/>
    <cellStyle name="40% - Accent3 14 4 2" xfId="16847"/>
    <cellStyle name="40% - Accent3 14 5" xfId="12340"/>
    <cellStyle name="40% - Accent3 14_draft transactions report_052009_rvsd" xfId="1667"/>
    <cellStyle name="40% - Accent3 140" xfId="3629"/>
    <cellStyle name="40% - Accent3 140 2" xfId="5556"/>
    <cellStyle name="40% - Accent3 140 2 2" xfId="10248"/>
    <cellStyle name="40% - Accent3 140 2 2 2" xfId="19263"/>
    <cellStyle name="40% - Accent3 140 2 3" xfId="14756"/>
    <cellStyle name="40% - Accent3 140 3" xfId="8668"/>
    <cellStyle name="40% - Accent3 140 3 2" xfId="17683"/>
    <cellStyle name="40% - Accent3 140 4" xfId="13176"/>
    <cellStyle name="40% - Accent3 141" xfId="3642"/>
    <cellStyle name="40% - Accent3 141 2" xfId="5557"/>
    <cellStyle name="40% - Accent3 141 2 2" xfId="10249"/>
    <cellStyle name="40% - Accent3 141 2 2 2" xfId="19264"/>
    <cellStyle name="40% - Accent3 141 2 3" xfId="14757"/>
    <cellStyle name="40% - Accent3 141 3" xfId="8681"/>
    <cellStyle name="40% - Accent3 141 3 2" xfId="17696"/>
    <cellStyle name="40% - Accent3 141 4" xfId="13189"/>
    <cellStyle name="40% - Accent3 142" xfId="3655"/>
    <cellStyle name="40% - Accent3 142 2" xfId="5558"/>
    <cellStyle name="40% - Accent3 142 2 2" xfId="10250"/>
    <cellStyle name="40% - Accent3 142 2 2 2" xfId="19265"/>
    <cellStyle name="40% - Accent3 142 2 3" xfId="14758"/>
    <cellStyle name="40% - Accent3 142 3" xfId="8694"/>
    <cellStyle name="40% - Accent3 142 3 2" xfId="17709"/>
    <cellStyle name="40% - Accent3 142 4" xfId="13202"/>
    <cellStyle name="40% - Accent3 143" xfId="3668"/>
    <cellStyle name="40% - Accent3 143 2" xfId="5559"/>
    <cellStyle name="40% - Accent3 143 2 2" xfId="10251"/>
    <cellStyle name="40% - Accent3 143 2 2 2" xfId="19266"/>
    <cellStyle name="40% - Accent3 143 2 3" xfId="14759"/>
    <cellStyle name="40% - Accent3 143 3" xfId="8707"/>
    <cellStyle name="40% - Accent3 143 3 2" xfId="17722"/>
    <cellStyle name="40% - Accent3 143 4" xfId="13215"/>
    <cellStyle name="40% - Accent3 144" xfId="3681"/>
    <cellStyle name="40% - Accent3 144 2" xfId="5560"/>
    <cellStyle name="40% - Accent3 144 2 2" xfId="10252"/>
    <cellStyle name="40% - Accent3 144 2 2 2" xfId="19267"/>
    <cellStyle name="40% - Accent3 144 2 3" xfId="14760"/>
    <cellStyle name="40% - Accent3 144 3" xfId="8720"/>
    <cellStyle name="40% - Accent3 144 3 2" xfId="17735"/>
    <cellStyle name="40% - Accent3 144 4" xfId="13228"/>
    <cellStyle name="40% - Accent3 145" xfId="3694"/>
    <cellStyle name="40% - Accent3 145 2" xfId="5561"/>
    <cellStyle name="40% - Accent3 145 2 2" xfId="10253"/>
    <cellStyle name="40% - Accent3 145 2 2 2" xfId="19268"/>
    <cellStyle name="40% - Accent3 145 2 3" xfId="14761"/>
    <cellStyle name="40% - Accent3 145 3" xfId="8733"/>
    <cellStyle name="40% - Accent3 145 3 2" xfId="17748"/>
    <cellStyle name="40% - Accent3 145 4" xfId="13241"/>
    <cellStyle name="40% - Accent3 146" xfId="3708"/>
    <cellStyle name="40% - Accent3 146 2" xfId="5562"/>
    <cellStyle name="40% - Accent3 146 2 2" xfId="10254"/>
    <cellStyle name="40% - Accent3 146 2 2 2" xfId="19269"/>
    <cellStyle name="40% - Accent3 146 2 3" xfId="14762"/>
    <cellStyle name="40% - Accent3 146 3" xfId="8746"/>
    <cellStyle name="40% - Accent3 146 3 2" xfId="17761"/>
    <cellStyle name="40% - Accent3 146 4" xfId="13254"/>
    <cellStyle name="40% - Accent3 147" xfId="3603"/>
    <cellStyle name="40% - Accent3 148" xfId="3755"/>
    <cellStyle name="40% - Accent3 149" xfId="3796"/>
    <cellStyle name="40% - Accent3 15" xfId="1668"/>
    <cellStyle name="40% - Accent3 15 2" xfId="1669"/>
    <cellStyle name="40% - Accent3 15 2 2" xfId="5563"/>
    <cellStyle name="40% - Accent3 15 2 2 2" xfId="10255"/>
    <cellStyle name="40% - Accent3 15 2 2 2 2" xfId="19270"/>
    <cellStyle name="40% - Accent3 15 2 2 3" xfId="14763"/>
    <cellStyle name="40% - Accent3 15 2 3" xfId="7835"/>
    <cellStyle name="40% - Accent3 15 2 3 2" xfId="16850"/>
    <cellStyle name="40% - Accent3 15 2 4" xfId="12343"/>
    <cellStyle name="40% - Accent3 15 3" xfId="5564"/>
    <cellStyle name="40% - Accent3 15 3 2" xfId="10256"/>
    <cellStyle name="40% - Accent3 15 3 2 2" xfId="19271"/>
    <cellStyle name="40% - Accent3 15 3 3" xfId="14764"/>
    <cellStyle name="40% - Accent3 15 4" xfId="7834"/>
    <cellStyle name="40% - Accent3 15 4 2" xfId="16849"/>
    <cellStyle name="40% - Accent3 15 5" xfId="12342"/>
    <cellStyle name="40% - Accent3 15_draft transactions report_052009_rvsd" xfId="1670"/>
    <cellStyle name="40% - Accent3 150" xfId="3838"/>
    <cellStyle name="40% - Accent3 151" xfId="3880"/>
    <cellStyle name="40% - Accent3 152" xfId="3993"/>
    <cellStyle name="40% - Accent3 153" xfId="5565"/>
    <cellStyle name="40% - Accent3 153 2" xfId="10257"/>
    <cellStyle name="40% - Accent3 153 2 2" xfId="19272"/>
    <cellStyle name="40% - Accent3 153 3" xfId="14765"/>
    <cellStyle name="40% - Accent3 154" xfId="7814"/>
    <cellStyle name="40% - Accent3 154 2" xfId="16829"/>
    <cellStyle name="40% - Accent3 155" xfId="12322"/>
    <cellStyle name="40% - Accent3 16" xfId="1671"/>
    <cellStyle name="40% - Accent3 16 2" xfId="1672"/>
    <cellStyle name="40% - Accent3 16 2 2" xfId="5566"/>
    <cellStyle name="40% - Accent3 16 2 2 2" xfId="10258"/>
    <cellStyle name="40% - Accent3 16 2 2 2 2" xfId="19273"/>
    <cellStyle name="40% - Accent3 16 2 2 3" xfId="14766"/>
    <cellStyle name="40% - Accent3 16 2 3" xfId="7837"/>
    <cellStyle name="40% - Accent3 16 2 3 2" xfId="16852"/>
    <cellStyle name="40% - Accent3 16 2 4" xfId="12345"/>
    <cellStyle name="40% - Accent3 16 3" xfId="5567"/>
    <cellStyle name="40% - Accent3 16 3 2" xfId="10259"/>
    <cellStyle name="40% - Accent3 16 3 2 2" xfId="19274"/>
    <cellStyle name="40% - Accent3 16 3 3" xfId="14767"/>
    <cellStyle name="40% - Accent3 16 4" xfId="7836"/>
    <cellStyle name="40% - Accent3 16 4 2" xfId="16851"/>
    <cellStyle name="40% - Accent3 16 5" xfId="12344"/>
    <cellStyle name="40% - Accent3 16_draft transactions report_052009_rvsd" xfId="1673"/>
    <cellStyle name="40% - Accent3 17" xfId="1674"/>
    <cellStyle name="40% - Accent3 17 2" xfId="1675"/>
    <cellStyle name="40% - Accent3 17 2 2" xfId="5568"/>
    <cellStyle name="40% - Accent3 17 2 2 2" xfId="10260"/>
    <cellStyle name="40% - Accent3 17 2 2 2 2" xfId="19275"/>
    <cellStyle name="40% - Accent3 17 2 2 3" xfId="14768"/>
    <cellStyle name="40% - Accent3 17 2 3" xfId="7839"/>
    <cellStyle name="40% - Accent3 17 2 3 2" xfId="16854"/>
    <cellStyle name="40% - Accent3 17 2 4" xfId="12347"/>
    <cellStyle name="40% - Accent3 17 3" xfId="5569"/>
    <cellStyle name="40% - Accent3 17 3 2" xfId="10261"/>
    <cellStyle name="40% - Accent3 17 3 2 2" xfId="19276"/>
    <cellStyle name="40% - Accent3 17 3 3" xfId="14769"/>
    <cellStyle name="40% - Accent3 17 4" xfId="7838"/>
    <cellStyle name="40% - Accent3 17 4 2" xfId="16853"/>
    <cellStyle name="40% - Accent3 17 5" xfId="12346"/>
    <cellStyle name="40% - Accent3 17_draft transactions report_052009_rvsd" xfId="1676"/>
    <cellStyle name="40% - Accent3 18" xfId="1677"/>
    <cellStyle name="40% - Accent3 18 2" xfId="1678"/>
    <cellStyle name="40% - Accent3 18 2 2" xfId="5570"/>
    <cellStyle name="40% - Accent3 18 2 2 2" xfId="10262"/>
    <cellStyle name="40% - Accent3 18 2 2 2 2" xfId="19277"/>
    <cellStyle name="40% - Accent3 18 2 2 3" xfId="14770"/>
    <cellStyle name="40% - Accent3 18 2 3" xfId="7841"/>
    <cellStyle name="40% - Accent3 18 2 3 2" xfId="16856"/>
    <cellStyle name="40% - Accent3 18 2 4" xfId="12349"/>
    <cellStyle name="40% - Accent3 18 3" xfId="5571"/>
    <cellStyle name="40% - Accent3 18 3 2" xfId="10263"/>
    <cellStyle name="40% - Accent3 18 3 2 2" xfId="19278"/>
    <cellStyle name="40% - Accent3 18 3 3" xfId="14771"/>
    <cellStyle name="40% - Accent3 18 4" xfId="7840"/>
    <cellStyle name="40% - Accent3 18 4 2" xfId="16855"/>
    <cellStyle name="40% - Accent3 18 5" xfId="12348"/>
    <cellStyle name="40% - Accent3 18_draft transactions report_052009_rvsd" xfId="1679"/>
    <cellStyle name="40% - Accent3 19" xfId="1680"/>
    <cellStyle name="40% - Accent3 19 2" xfId="1681"/>
    <cellStyle name="40% - Accent3 19 2 2" xfId="5572"/>
    <cellStyle name="40% - Accent3 19 2 2 2" xfId="10264"/>
    <cellStyle name="40% - Accent3 19 2 2 2 2" xfId="19279"/>
    <cellStyle name="40% - Accent3 19 2 2 3" xfId="14772"/>
    <cellStyle name="40% - Accent3 19 2 3" xfId="7843"/>
    <cellStyle name="40% - Accent3 19 2 3 2" xfId="16858"/>
    <cellStyle name="40% - Accent3 19 2 4" xfId="12351"/>
    <cellStyle name="40% - Accent3 19 3" xfId="5573"/>
    <cellStyle name="40% - Accent3 19 3 2" xfId="10265"/>
    <cellStyle name="40% - Accent3 19 3 2 2" xfId="19280"/>
    <cellStyle name="40% - Accent3 19 3 3" xfId="14773"/>
    <cellStyle name="40% - Accent3 19 4" xfId="7842"/>
    <cellStyle name="40% - Accent3 19 4 2" xfId="16857"/>
    <cellStyle name="40% - Accent3 19 5" xfId="12350"/>
    <cellStyle name="40% - Accent3 19_draft transactions report_052009_rvsd" xfId="1682"/>
    <cellStyle name="40% - Accent3 2" xfId="1683"/>
    <cellStyle name="40% - Accent3 2 2" xfId="1684"/>
    <cellStyle name="40% - Accent3 2 2 2" xfId="1685"/>
    <cellStyle name="40% - Accent3 2 2 2 2" xfId="5574"/>
    <cellStyle name="40% - Accent3 2 2 2 2 2" xfId="10266"/>
    <cellStyle name="40% - Accent3 2 2 2 2 2 2" xfId="19281"/>
    <cellStyle name="40% - Accent3 2 2 2 2 3" xfId="14774"/>
    <cellStyle name="40% - Accent3 2 2 2 3" xfId="7846"/>
    <cellStyle name="40% - Accent3 2 2 2 3 2" xfId="16861"/>
    <cellStyle name="40% - Accent3 2 2 2 4" xfId="12354"/>
    <cellStyle name="40% - Accent3 2 2 3" xfId="5575"/>
    <cellStyle name="40% - Accent3 2 2 3 2" xfId="10267"/>
    <cellStyle name="40% - Accent3 2 2 3 2 2" xfId="19282"/>
    <cellStyle name="40% - Accent3 2 2 3 3" xfId="14775"/>
    <cellStyle name="40% - Accent3 2 2 4" xfId="7845"/>
    <cellStyle name="40% - Accent3 2 2 4 2" xfId="16860"/>
    <cellStyle name="40% - Accent3 2 2 5" xfId="12353"/>
    <cellStyle name="40% - Accent3 2 2_draft transactions report_052009_rvsd" xfId="1686"/>
    <cellStyle name="40% - Accent3 2 3" xfId="1687"/>
    <cellStyle name="40% - Accent3 2 3 2" xfId="5576"/>
    <cellStyle name="40% - Accent3 2 3 2 2" xfId="10268"/>
    <cellStyle name="40% - Accent3 2 3 2 2 2" xfId="19283"/>
    <cellStyle name="40% - Accent3 2 3 2 3" xfId="14776"/>
    <cellStyle name="40% - Accent3 2 3 3" xfId="7847"/>
    <cellStyle name="40% - Accent3 2 3 3 2" xfId="16862"/>
    <cellStyle name="40% - Accent3 2 3 4" xfId="12355"/>
    <cellStyle name="40% - Accent3 2 4" xfId="5577"/>
    <cellStyle name="40% - Accent3 2 4 2" xfId="10269"/>
    <cellStyle name="40% - Accent3 2 4 2 2" xfId="19284"/>
    <cellStyle name="40% - Accent3 2 4 3" xfId="14777"/>
    <cellStyle name="40% - Accent3 2 5" xfId="7844"/>
    <cellStyle name="40% - Accent3 2 5 2" xfId="16859"/>
    <cellStyle name="40% - Accent3 2 6" xfId="12352"/>
    <cellStyle name="40% - Accent3 2_draft transactions report_052009_rvsd" xfId="1688"/>
    <cellStyle name="40% - Accent3 20" xfId="1689"/>
    <cellStyle name="40% - Accent3 20 2" xfId="1690"/>
    <cellStyle name="40% - Accent3 20 2 2" xfId="5578"/>
    <cellStyle name="40% - Accent3 20 2 2 2" xfId="10270"/>
    <cellStyle name="40% - Accent3 20 2 2 2 2" xfId="19285"/>
    <cellStyle name="40% - Accent3 20 2 2 3" xfId="14778"/>
    <cellStyle name="40% - Accent3 20 2 3" xfId="7849"/>
    <cellStyle name="40% - Accent3 20 2 3 2" xfId="16864"/>
    <cellStyle name="40% - Accent3 20 2 4" xfId="12357"/>
    <cellStyle name="40% - Accent3 20 3" xfId="5579"/>
    <cellStyle name="40% - Accent3 20 3 2" xfId="10271"/>
    <cellStyle name="40% - Accent3 20 3 2 2" xfId="19286"/>
    <cellStyle name="40% - Accent3 20 3 3" xfId="14779"/>
    <cellStyle name="40% - Accent3 20 4" xfId="7848"/>
    <cellStyle name="40% - Accent3 20 4 2" xfId="16863"/>
    <cellStyle name="40% - Accent3 20 5" xfId="12356"/>
    <cellStyle name="40% - Accent3 20_draft transactions report_052009_rvsd" xfId="1691"/>
    <cellStyle name="40% - Accent3 21" xfId="1692"/>
    <cellStyle name="40% - Accent3 21 2" xfId="1693"/>
    <cellStyle name="40% - Accent3 21 2 2" xfId="5580"/>
    <cellStyle name="40% - Accent3 21 2 2 2" xfId="10272"/>
    <cellStyle name="40% - Accent3 21 2 2 2 2" xfId="19287"/>
    <cellStyle name="40% - Accent3 21 2 2 3" xfId="14780"/>
    <cellStyle name="40% - Accent3 21 2 3" xfId="7851"/>
    <cellStyle name="40% - Accent3 21 2 3 2" xfId="16866"/>
    <cellStyle name="40% - Accent3 21 2 4" xfId="12359"/>
    <cellStyle name="40% - Accent3 21 3" xfId="5581"/>
    <cellStyle name="40% - Accent3 21 3 2" xfId="10273"/>
    <cellStyle name="40% - Accent3 21 3 2 2" xfId="19288"/>
    <cellStyle name="40% - Accent3 21 3 3" xfId="14781"/>
    <cellStyle name="40% - Accent3 21 4" xfId="7850"/>
    <cellStyle name="40% - Accent3 21 4 2" xfId="16865"/>
    <cellStyle name="40% - Accent3 21 5" xfId="12358"/>
    <cellStyle name="40% - Accent3 21_draft transactions report_052009_rvsd" xfId="1694"/>
    <cellStyle name="40% - Accent3 22" xfId="1695"/>
    <cellStyle name="40% - Accent3 22 2" xfId="1696"/>
    <cellStyle name="40% - Accent3 22 2 2" xfId="5582"/>
    <cellStyle name="40% - Accent3 22 2 2 2" xfId="10274"/>
    <cellStyle name="40% - Accent3 22 2 2 2 2" xfId="19289"/>
    <cellStyle name="40% - Accent3 22 2 2 3" xfId="14782"/>
    <cellStyle name="40% - Accent3 22 2 3" xfId="7853"/>
    <cellStyle name="40% - Accent3 22 2 3 2" xfId="16868"/>
    <cellStyle name="40% - Accent3 22 2 4" xfId="12361"/>
    <cellStyle name="40% - Accent3 22 3" xfId="5583"/>
    <cellStyle name="40% - Accent3 22 3 2" xfId="10275"/>
    <cellStyle name="40% - Accent3 22 3 2 2" xfId="19290"/>
    <cellStyle name="40% - Accent3 22 3 3" xfId="14783"/>
    <cellStyle name="40% - Accent3 22 4" xfId="7852"/>
    <cellStyle name="40% - Accent3 22 4 2" xfId="16867"/>
    <cellStyle name="40% - Accent3 22 5" xfId="12360"/>
    <cellStyle name="40% - Accent3 22_draft transactions report_052009_rvsd" xfId="1697"/>
    <cellStyle name="40% - Accent3 23" xfId="1698"/>
    <cellStyle name="40% - Accent3 23 2" xfId="1699"/>
    <cellStyle name="40% - Accent3 23 2 2" xfId="5584"/>
    <cellStyle name="40% - Accent3 23 2 2 2" xfId="10276"/>
    <cellStyle name="40% - Accent3 23 2 2 2 2" xfId="19291"/>
    <cellStyle name="40% - Accent3 23 2 2 3" xfId="14784"/>
    <cellStyle name="40% - Accent3 23 2 3" xfId="7855"/>
    <cellStyle name="40% - Accent3 23 2 3 2" xfId="16870"/>
    <cellStyle name="40% - Accent3 23 2 4" xfId="12363"/>
    <cellStyle name="40% - Accent3 23 3" xfId="5585"/>
    <cellStyle name="40% - Accent3 23 3 2" xfId="10277"/>
    <cellStyle name="40% - Accent3 23 3 2 2" xfId="19292"/>
    <cellStyle name="40% - Accent3 23 3 3" xfId="14785"/>
    <cellStyle name="40% - Accent3 23 4" xfId="7854"/>
    <cellStyle name="40% - Accent3 23 4 2" xfId="16869"/>
    <cellStyle name="40% - Accent3 23 5" xfId="12362"/>
    <cellStyle name="40% - Accent3 23_draft transactions report_052009_rvsd" xfId="1700"/>
    <cellStyle name="40% - Accent3 24" xfId="1701"/>
    <cellStyle name="40% - Accent3 24 2" xfId="1702"/>
    <cellStyle name="40% - Accent3 24 2 2" xfId="5586"/>
    <cellStyle name="40% - Accent3 24 2 2 2" xfId="10278"/>
    <cellStyle name="40% - Accent3 24 2 2 2 2" xfId="19293"/>
    <cellStyle name="40% - Accent3 24 2 2 3" xfId="14786"/>
    <cellStyle name="40% - Accent3 24 2 3" xfId="7857"/>
    <cellStyle name="40% - Accent3 24 2 3 2" xfId="16872"/>
    <cellStyle name="40% - Accent3 24 2 4" xfId="12365"/>
    <cellStyle name="40% - Accent3 24 3" xfId="5587"/>
    <cellStyle name="40% - Accent3 24 3 2" xfId="10279"/>
    <cellStyle name="40% - Accent3 24 3 2 2" xfId="19294"/>
    <cellStyle name="40% - Accent3 24 3 3" xfId="14787"/>
    <cellStyle name="40% - Accent3 24 4" xfId="7856"/>
    <cellStyle name="40% - Accent3 24 4 2" xfId="16871"/>
    <cellStyle name="40% - Accent3 24 5" xfId="12364"/>
    <cellStyle name="40% - Accent3 24_draft transactions report_052009_rvsd" xfId="1703"/>
    <cellStyle name="40% - Accent3 25" xfId="1704"/>
    <cellStyle name="40% - Accent3 25 2" xfId="1705"/>
    <cellStyle name="40% - Accent3 25 2 2" xfId="5588"/>
    <cellStyle name="40% - Accent3 25 2 2 2" xfId="10280"/>
    <cellStyle name="40% - Accent3 25 2 2 2 2" xfId="19295"/>
    <cellStyle name="40% - Accent3 25 2 2 3" xfId="14788"/>
    <cellStyle name="40% - Accent3 25 2 3" xfId="7859"/>
    <cellStyle name="40% - Accent3 25 2 3 2" xfId="16874"/>
    <cellStyle name="40% - Accent3 25 2 4" xfId="12367"/>
    <cellStyle name="40% - Accent3 25 3" xfId="5589"/>
    <cellStyle name="40% - Accent3 25 3 2" xfId="10281"/>
    <cellStyle name="40% - Accent3 25 3 2 2" xfId="19296"/>
    <cellStyle name="40% - Accent3 25 3 3" xfId="14789"/>
    <cellStyle name="40% - Accent3 25 4" xfId="7858"/>
    <cellStyle name="40% - Accent3 25 4 2" xfId="16873"/>
    <cellStyle name="40% - Accent3 25 5" xfId="12366"/>
    <cellStyle name="40% - Accent3 25_draft transactions report_052009_rvsd" xfId="1706"/>
    <cellStyle name="40% - Accent3 26" xfId="1707"/>
    <cellStyle name="40% - Accent3 26 2" xfId="1708"/>
    <cellStyle name="40% - Accent3 26 2 2" xfId="5590"/>
    <cellStyle name="40% - Accent3 26 2 2 2" xfId="10282"/>
    <cellStyle name="40% - Accent3 26 2 2 2 2" xfId="19297"/>
    <cellStyle name="40% - Accent3 26 2 2 3" xfId="14790"/>
    <cellStyle name="40% - Accent3 26 2 3" xfId="7861"/>
    <cellStyle name="40% - Accent3 26 2 3 2" xfId="16876"/>
    <cellStyle name="40% - Accent3 26 2 4" xfId="12369"/>
    <cellStyle name="40% - Accent3 26 3" xfId="5591"/>
    <cellStyle name="40% - Accent3 26 3 2" xfId="10283"/>
    <cellStyle name="40% - Accent3 26 3 2 2" xfId="19298"/>
    <cellStyle name="40% - Accent3 26 3 3" xfId="14791"/>
    <cellStyle name="40% - Accent3 26 4" xfId="7860"/>
    <cellStyle name="40% - Accent3 26 4 2" xfId="16875"/>
    <cellStyle name="40% - Accent3 26 5" xfId="12368"/>
    <cellStyle name="40% - Accent3 26_draft transactions report_052009_rvsd" xfId="1709"/>
    <cellStyle name="40% - Accent3 27" xfId="1710"/>
    <cellStyle name="40% - Accent3 27 2" xfId="1711"/>
    <cellStyle name="40% - Accent3 27 2 2" xfId="5592"/>
    <cellStyle name="40% - Accent3 27 2 2 2" xfId="10284"/>
    <cellStyle name="40% - Accent3 27 2 2 2 2" xfId="19299"/>
    <cellStyle name="40% - Accent3 27 2 2 3" xfId="14792"/>
    <cellStyle name="40% - Accent3 27 2 3" xfId="7863"/>
    <cellStyle name="40% - Accent3 27 2 3 2" xfId="16878"/>
    <cellStyle name="40% - Accent3 27 2 4" xfId="12371"/>
    <cellStyle name="40% - Accent3 27 3" xfId="5593"/>
    <cellStyle name="40% - Accent3 27 3 2" xfId="10285"/>
    <cellStyle name="40% - Accent3 27 3 2 2" xfId="19300"/>
    <cellStyle name="40% - Accent3 27 3 3" xfId="14793"/>
    <cellStyle name="40% - Accent3 27 4" xfId="7862"/>
    <cellStyle name="40% - Accent3 27 4 2" xfId="16877"/>
    <cellStyle name="40% - Accent3 27 5" xfId="12370"/>
    <cellStyle name="40% - Accent3 27_draft transactions report_052009_rvsd" xfId="1712"/>
    <cellStyle name="40% - Accent3 28" xfId="1713"/>
    <cellStyle name="40% - Accent3 28 2" xfId="1714"/>
    <cellStyle name="40% - Accent3 28 2 2" xfId="5594"/>
    <cellStyle name="40% - Accent3 28 2 2 2" xfId="10286"/>
    <cellStyle name="40% - Accent3 28 2 2 2 2" xfId="19301"/>
    <cellStyle name="40% - Accent3 28 2 2 3" xfId="14794"/>
    <cellStyle name="40% - Accent3 28 2 3" xfId="7865"/>
    <cellStyle name="40% - Accent3 28 2 3 2" xfId="16880"/>
    <cellStyle name="40% - Accent3 28 2 4" xfId="12373"/>
    <cellStyle name="40% - Accent3 28 3" xfId="5595"/>
    <cellStyle name="40% - Accent3 28 3 2" xfId="10287"/>
    <cellStyle name="40% - Accent3 28 3 2 2" xfId="19302"/>
    <cellStyle name="40% - Accent3 28 3 3" xfId="14795"/>
    <cellStyle name="40% - Accent3 28 4" xfId="7864"/>
    <cellStyle name="40% - Accent3 28 4 2" xfId="16879"/>
    <cellStyle name="40% - Accent3 28 5" xfId="12372"/>
    <cellStyle name="40% - Accent3 28_draft transactions report_052009_rvsd" xfId="1715"/>
    <cellStyle name="40% - Accent3 29" xfId="1716"/>
    <cellStyle name="40% - Accent3 29 2" xfId="1717"/>
    <cellStyle name="40% - Accent3 29 2 2" xfId="5596"/>
    <cellStyle name="40% - Accent3 29 2 2 2" xfId="10288"/>
    <cellStyle name="40% - Accent3 29 2 2 2 2" xfId="19303"/>
    <cellStyle name="40% - Accent3 29 2 2 3" xfId="14796"/>
    <cellStyle name="40% - Accent3 29 2 3" xfId="7867"/>
    <cellStyle name="40% - Accent3 29 2 3 2" xfId="16882"/>
    <cellStyle name="40% - Accent3 29 2 4" xfId="12375"/>
    <cellStyle name="40% - Accent3 29 3" xfId="5597"/>
    <cellStyle name="40% - Accent3 29 3 2" xfId="10289"/>
    <cellStyle name="40% - Accent3 29 3 2 2" xfId="19304"/>
    <cellStyle name="40% - Accent3 29 3 3" xfId="14797"/>
    <cellStyle name="40% - Accent3 29 4" xfId="7866"/>
    <cellStyle name="40% - Accent3 29 4 2" xfId="16881"/>
    <cellStyle name="40% - Accent3 29 5" xfId="12374"/>
    <cellStyle name="40% - Accent3 29_draft transactions report_052009_rvsd" xfId="1718"/>
    <cellStyle name="40% - Accent3 3" xfId="1719"/>
    <cellStyle name="40% - Accent3 3 2" xfId="1720"/>
    <cellStyle name="40% - Accent3 3 2 2" xfId="1721"/>
    <cellStyle name="40% - Accent3 3 2 2 2" xfId="5598"/>
    <cellStyle name="40% - Accent3 3 2 2 2 2" xfId="10290"/>
    <cellStyle name="40% - Accent3 3 2 2 2 2 2" xfId="19305"/>
    <cellStyle name="40% - Accent3 3 2 2 2 3" xfId="14798"/>
    <cellStyle name="40% - Accent3 3 2 2 3" xfId="7870"/>
    <cellStyle name="40% - Accent3 3 2 2 3 2" xfId="16885"/>
    <cellStyle name="40% - Accent3 3 2 2 4" xfId="12378"/>
    <cellStyle name="40% - Accent3 3 2 3" xfId="5599"/>
    <cellStyle name="40% - Accent3 3 2 3 2" xfId="10291"/>
    <cellStyle name="40% - Accent3 3 2 3 2 2" xfId="19306"/>
    <cellStyle name="40% - Accent3 3 2 3 3" xfId="14799"/>
    <cellStyle name="40% - Accent3 3 2 4" xfId="7869"/>
    <cellStyle name="40% - Accent3 3 2 4 2" xfId="16884"/>
    <cellStyle name="40% - Accent3 3 2 5" xfId="12377"/>
    <cellStyle name="40% - Accent3 3 2_draft transactions report_052009_rvsd" xfId="1722"/>
    <cellStyle name="40% - Accent3 3 3" xfId="1723"/>
    <cellStyle name="40% - Accent3 3 3 2" xfId="5600"/>
    <cellStyle name="40% - Accent3 3 3 2 2" xfId="10292"/>
    <cellStyle name="40% - Accent3 3 3 2 2 2" xfId="19307"/>
    <cellStyle name="40% - Accent3 3 3 2 3" xfId="14800"/>
    <cellStyle name="40% - Accent3 3 3 3" xfId="7871"/>
    <cellStyle name="40% - Accent3 3 3 3 2" xfId="16886"/>
    <cellStyle name="40% - Accent3 3 3 4" xfId="12379"/>
    <cellStyle name="40% - Accent3 3 4" xfId="5601"/>
    <cellStyle name="40% - Accent3 3 4 2" xfId="10293"/>
    <cellStyle name="40% - Accent3 3 4 2 2" xfId="19308"/>
    <cellStyle name="40% - Accent3 3 4 3" xfId="14801"/>
    <cellStyle name="40% - Accent3 3 5" xfId="7868"/>
    <cellStyle name="40% - Accent3 3 5 2" xfId="16883"/>
    <cellStyle name="40% - Accent3 3 6" xfId="12376"/>
    <cellStyle name="40% - Accent3 3_draft transactions report_052009_rvsd" xfId="1724"/>
    <cellStyle name="40% - Accent3 30" xfId="1725"/>
    <cellStyle name="40% - Accent3 30 2" xfId="1726"/>
    <cellStyle name="40% - Accent3 30 2 2" xfId="5602"/>
    <cellStyle name="40% - Accent3 30 2 2 2" xfId="10294"/>
    <cellStyle name="40% - Accent3 30 2 2 2 2" xfId="19309"/>
    <cellStyle name="40% - Accent3 30 2 2 3" xfId="14802"/>
    <cellStyle name="40% - Accent3 30 2 3" xfId="7873"/>
    <cellStyle name="40% - Accent3 30 2 3 2" xfId="16888"/>
    <cellStyle name="40% - Accent3 30 2 4" xfId="12381"/>
    <cellStyle name="40% - Accent3 30 3" xfId="5603"/>
    <cellStyle name="40% - Accent3 30 3 2" xfId="10295"/>
    <cellStyle name="40% - Accent3 30 3 2 2" xfId="19310"/>
    <cellStyle name="40% - Accent3 30 3 3" xfId="14803"/>
    <cellStyle name="40% - Accent3 30 4" xfId="7872"/>
    <cellStyle name="40% - Accent3 30 4 2" xfId="16887"/>
    <cellStyle name="40% - Accent3 30 5" xfId="12380"/>
    <cellStyle name="40% - Accent3 30_draft transactions report_052009_rvsd" xfId="1727"/>
    <cellStyle name="40% - Accent3 31" xfId="1728"/>
    <cellStyle name="40% - Accent3 31 2" xfId="1729"/>
    <cellStyle name="40% - Accent3 31 2 2" xfId="5604"/>
    <cellStyle name="40% - Accent3 31 2 2 2" xfId="10296"/>
    <cellStyle name="40% - Accent3 31 2 2 2 2" xfId="19311"/>
    <cellStyle name="40% - Accent3 31 2 2 3" xfId="14804"/>
    <cellStyle name="40% - Accent3 31 2 3" xfId="7875"/>
    <cellStyle name="40% - Accent3 31 2 3 2" xfId="16890"/>
    <cellStyle name="40% - Accent3 31 2 4" xfId="12383"/>
    <cellStyle name="40% - Accent3 31 3" xfId="5605"/>
    <cellStyle name="40% - Accent3 31 3 2" xfId="10297"/>
    <cellStyle name="40% - Accent3 31 3 2 2" xfId="19312"/>
    <cellStyle name="40% - Accent3 31 3 3" xfId="14805"/>
    <cellStyle name="40% - Accent3 31 4" xfId="7874"/>
    <cellStyle name="40% - Accent3 31 4 2" xfId="16889"/>
    <cellStyle name="40% - Accent3 31 5" xfId="12382"/>
    <cellStyle name="40% - Accent3 31_draft transactions report_052009_rvsd" xfId="1730"/>
    <cellStyle name="40% - Accent3 32" xfId="1731"/>
    <cellStyle name="40% - Accent3 32 2" xfId="1732"/>
    <cellStyle name="40% - Accent3 32 2 2" xfId="5606"/>
    <cellStyle name="40% - Accent3 32 2 2 2" xfId="10298"/>
    <cellStyle name="40% - Accent3 32 2 2 2 2" xfId="19313"/>
    <cellStyle name="40% - Accent3 32 2 2 3" xfId="14806"/>
    <cellStyle name="40% - Accent3 32 2 3" xfId="7877"/>
    <cellStyle name="40% - Accent3 32 2 3 2" xfId="16892"/>
    <cellStyle name="40% - Accent3 32 2 4" xfId="12385"/>
    <cellStyle name="40% - Accent3 32 3" xfId="5607"/>
    <cellStyle name="40% - Accent3 32 3 2" xfId="10299"/>
    <cellStyle name="40% - Accent3 32 3 2 2" xfId="19314"/>
    <cellStyle name="40% - Accent3 32 3 3" xfId="14807"/>
    <cellStyle name="40% - Accent3 32 4" xfId="7876"/>
    <cellStyle name="40% - Accent3 32 4 2" xfId="16891"/>
    <cellStyle name="40% - Accent3 32 5" xfId="12384"/>
    <cellStyle name="40% - Accent3 32_draft transactions report_052009_rvsd" xfId="1733"/>
    <cellStyle name="40% - Accent3 33" xfId="1734"/>
    <cellStyle name="40% - Accent3 33 2" xfId="5608"/>
    <cellStyle name="40% - Accent3 33 2 2" xfId="10300"/>
    <cellStyle name="40% - Accent3 33 2 2 2" xfId="19315"/>
    <cellStyle name="40% - Accent3 33 2 3" xfId="14808"/>
    <cellStyle name="40% - Accent3 33 3" xfId="7878"/>
    <cellStyle name="40% - Accent3 33 3 2" xfId="16893"/>
    <cellStyle name="40% - Accent3 33 4" xfId="12386"/>
    <cellStyle name="40% - Accent3 34" xfId="1735"/>
    <cellStyle name="40% - Accent3 34 2" xfId="5609"/>
    <cellStyle name="40% - Accent3 34 2 2" xfId="10301"/>
    <cellStyle name="40% - Accent3 34 2 2 2" xfId="19316"/>
    <cellStyle name="40% - Accent3 34 2 3" xfId="14809"/>
    <cellStyle name="40% - Accent3 34 3" xfId="7879"/>
    <cellStyle name="40% - Accent3 34 3 2" xfId="16894"/>
    <cellStyle name="40% - Accent3 34 4" xfId="12387"/>
    <cellStyle name="40% - Accent3 35" xfId="1736"/>
    <cellStyle name="40% - Accent3 35 2" xfId="5610"/>
    <cellStyle name="40% - Accent3 35 2 2" xfId="10302"/>
    <cellStyle name="40% - Accent3 35 2 2 2" xfId="19317"/>
    <cellStyle name="40% - Accent3 35 2 3" xfId="14810"/>
    <cellStyle name="40% - Accent3 35 3" xfId="7880"/>
    <cellStyle name="40% - Accent3 35 3 2" xfId="16895"/>
    <cellStyle name="40% - Accent3 35 4" xfId="12388"/>
    <cellStyle name="40% - Accent3 36" xfId="1737"/>
    <cellStyle name="40% - Accent3 36 2" xfId="5611"/>
    <cellStyle name="40% - Accent3 36 2 2" xfId="10303"/>
    <cellStyle name="40% - Accent3 36 2 2 2" xfId="19318"/>
    <cellStyle name="40% - Accent3 36 2 3" xfId="14811"/>
    <cellStyle name="40% - Accent3 36 3" xfId="7881"/>
    <cellStyle name="40% - Accent3 36 3 2" xfId="16896"/>
    <cellStyle name="40% - Accent3 36 4" xfId="12389"/>
    <cellStyle name="40% - Accent3 37" xfId="1738"/>
    <cellStyle name="40% - Accent3 37 2" xfId="5612"/>
    <cellStyle name="40% - Accent3 37 2 2" xfId="10304"/>
    <cellStyle name="40% - Accent3 37 2 2 2" xfId="19319"/>
    <cellStyle name="40% - Accent3 37 2 3" xfId="14812"/>
    <cellStyle name="40% - Accent3 37 3" xfId="7882"/>
    <cellStyle name="40% - Accent3 37 3 2" xfId="16897"/>
    <cellStyle name="40% - Accent3 37 4" xfId="12390"/>
    <cellStyle name="40% - Accent3 38" xfId="1739"/>
    <cellStyle name="40% - Accent3 38 2" xfId="5613"/>
    <cellStyle name="40% - Accent3 38 2 2" xfId="10305"/>
    <cellStyle name="40% - Accent3 38 2 2 2" xfId="19320"/>
    <cellStyle name="40% - Accent3 38 2 3" xfId="14813"/>
    <cellStyle name="40% - Accent3 38 3" xfId="7883"/>
    <cellStyle name="40% - Accent3 38 3 2" xfId="16898"/>
    <cellStyle name="40% - Accent3 38 4" xfId="12391"/>
    <cellStyle name="40% - Accent3 39" xfId="1740"/>
    <cellStyle name="40% - Accent3 39 2" xfId="5614"/>
    <cellStyle name="40% - Accent3 39 2 2" xfId="10306"/>
    <cellStyle name="40% - Accent3 39 2 2 2" xfId="19321"/>
    <cellStyle name="40% - Accent3 39 2 3" xfId="14814"/>
    <cellStyle name="40% - Accent3 39 3" xfId="7884"/>
    <cellStyle name="40% - Accent3 39 3 2" xfId="16899"/>
    <cellStyle name="40% - Accent3 39 4" xfId="12392"/>
    <cellStyle name="40% - Accent3 4" xfId="1741"/>
    <cellStyle name="40% - Accent3 4 2" xfId="1742"/>
    <cellStyle name="40% - Accent3 4 2 2" xfId="1743"/>
    <cellStyle name="40% - Accent3 4 2 2 2" xfId="5615"/>
    <cellStyle name="40% - Accent3 4 2 2 2 2" xfId="10307"/>
    <cellStyle name="40% - Accent3 4 2 2 2 2 2" xfId="19322"/>
    <cellStyle name="40% - Accent3 4 2 2 2 3" xfId="14815"/>
    <cellStyle name="40% - Accent3 4 2 2 3" xfId="7887"/>
    <cellStyle name="40% - Accent3 4 2 2 3 2" xfId="16902"/>
    <cellStyle name="40% - Accent3 4 2 2 4" xfId="12395"/>
    <cellStyle name="40% - Accent3 4 2 3" xfId="5616"/>
    <cellStyle name="40% - Accent3 4 2 3 2" xfId="10308"/>
    <cellStyle name="40% - Accent3 4 2 3 2 2" xfId="19323"/>
    <cellStyle name="40% - Accent3 4 2 3 3" xfId="14816"/>
    <cellStyle name="40% - Accent3 4 2 4" xfId="7886"/>
    <cellStyle name="40% - Accent3 4 2 4 2" xfId="16901"/>
    <cellStyle name="40% - Accent3 4 2 5" xfId="12394"/>
    <cellStyle name="40% - Accent3 4 2_draft transactions report_052009_rvsd" xfId="1744"/>
    <cellStyle name="40% - Accent3 4 3" xfId="1745"/>
    <cellStyle name="40% - Accent3 4 3 2" xfId="5617"/>
    <cellStyle name="40% - Accent3 4 3 2 2" xfId="10309"/>
    <cellStyle name="40% - Accent3 4 3 2 2 2" xfId="19324"/>
    <cellStyle name="40% - Accent3 4 3 2 3" xfId="14817"/>
    <cellStyle name="40% - Accent3 4 3 3" xfId="7888"/>
    <cellStyle name="40% - Accent3 4 3 3 2" xfId="16903"/>
    <cellStyle name="40% - Accent3 4 3 4" xfId="12396"/>
    <cellStyle name="40% - Accent3 4 4" xfId="5618"/>
    <cellStyle name="40% - Accent3 4 4 2" xfId="10310"/>
    <cellStyle name="40% - Accent3 4 4 2 2" xfId="19325"/>
    <cellStyle name="40% - Accent3 4 4 3" xfId="14818"/>
    <cellStyle name="40% - Accent3 4 5" xfId="7885"/>
    <cellStyle name="40% - Accent3 4 5 2" xfId="16900"/>
    <cellStyle name="40% - Accent3 4 6" xfId="12393"/>
    <cellStyle name="40% - Accent3 4_draft transactions report_052009_rvsd" xfId="1746"/>
    <cellStyle name="40% - Accent3 40" xfId="1747"/>
    <cellStyle name="40% - Accent3 40 2" xfId="5619"/>
    <cellStyle name="40% - Accent3 40 2 2" xfId="10311"/>
    <cellStyle name="40% - Accent3 40 2 2 2" xfId="19326"/>
    <cellStyle name="40% - Accent3 40 2 3" xfId="14819"/>
    <cellStyle name="40% - Accent3 40 3" xfId="7889"/>
    <cellStyle name="40% - Accent3 40 3 2" xfId="16904"/>
    <cellStyle name="40% - Accent3 40 4" xfId="12397"/>
    <cellStyle name="40% - Accent3 41" xfId="1748"/>
    <cellStyle name="40% - Accent3 41 2" xfId="5620"/>
    <cellStyle name="40% - Accent3 41 2 2" xfId="10312"/>
    <cellStyle name="40% - Accent3 41 2 2 2" xfId="19327"/>
    <cellStyle name="40% - Accent3 41 2 3" xfId="14820"/>
    <cellStyle name="40% - Accent3 41 3" xfId="7890"/>
    <cellStyle name="40% - Accent3 41 3 2" xfId="16905"/>
    <cellStyle name="40% - Accent3 41 4" xfId="12398"/>
    <cellStyle name="40% - Accent3 42" xfId="1749"/>
    <cellStyle name="40% - Accent3 42 2" xfId="5621"/>
    <cellStyle name="40% - Accent3 42 2 2" xfId="10313"/>
    <cellStyle name="40% - Accent3 42 2 2 2" xfId="19328"/>
    <cellStyle name="40% - Accent3 42 2 3" xfId="14821"/>
    <cellStyle name="40% - Accent3 42 3" xfId="7891"/>
    <cellStyle name="40% - Accent3 42 3 2" xfId="16906"/>
    <cellStyle name="40% - Accent3 42 4" xfId="12399"/>
    <cellStyle name="40% - Accent3 43" xfId="1750"/>
    <cellStyle name="40% - Accent3 43 2" xfId="5622"/>
    <cellStyle name="40% - Accent3 43 2 2" xfId="10314"/>
    <cellStyle name="40% - Accent3 43 2 2 2" xfId="19329"/>
    <cellStyle name="40% - Accent3 43 2 3" xfId="14822"/>
    <cellStyle name="40% - Accent3 43 3" xfId="7892"/>
    <cellStyle name="40% - Accent3 43 3 2" xfId="16907"/>
    <cellStyle name="40% - Accent3 43 4" xfId="12400"/>
    <cellStyle name="40% - Accent3 44" xfId="1751"/>
    <cellStyle name="40% - Accent3 44 2" xfId="5623"/>
    <cellStyle name="40% - Accent3 44 2 2" xfId="10315"/>
    <cellStyle name="40% - Accent3 44 2 2 2" xfId="19330"/>
    <cellStyle name="40% - Accent3 44 2 3" xfId="14823"/>
    <cellStyle name="40% - Accent3 44 3" xfId="7893"/>
    <cellStyle name="40% - Accent3 44 3 2" xfId="16908"/>
    <cellStyle name="40% - Accent3 44 4" xfId="12401"/>
    <cellStyle name="40% - Accent3 45" xfId="1752"/>
    <cellStyle name="40% - Accent3 45 2" xfId="5624"/>
    <cellStyle name="40% - Accent3 45 2 2" xfId="10316"/>
    <cellStyle name="40% - Accent3 45 2 2 2" xfId="19331"/>
    <cellStyle name="40% - Accent3 45 2 3" xfId="14824"/>
    <cellStyle name="40% - Accent3 45 3" xfId="7894"/>
    <cellStyle name="40% - Accent3 45 3 2" xfId="16909"/>
    <cellStyle name="40% - Accent3 45 4" xfId="12402"/>
    <cellStyle name="40% - Accent3 46" xfId="1753"/>
    <cellStyle name="40% - Accent3 46 2" xfId="5625"/>
    <cellStyle name="40% - Accent3 46 2 2" xfId="10317"/>
    <cellStyle name="40% - Accent3 46 2 2 2" xfId="19332"/>
    <cellStyle name="40% - Accent3 46 2 3" xfId="14825"/>
    <cellStyle name="40% - Accent3 46 3" xfId="7895"/>
    <cellStyle name="40% - Accent3 46 3 2" xfId="16910"/>
    <cellStyle name="40% - Accent3 46 4" xfId="12403"/>
    <cellStyle name="40% - Accent3 47" xfId="1754"/>
    <cellStyle name="40% - Accent3 47 2" xfId="5626"/>
    <cellStyle name="40% - Accent3 47 2 2" xfId="10318"/>
    <cellStyle name="40% - Accent3 47 2 2 2" xfId="19333"/>
    <cellStyle name="40% - Accent3 47 2 3" xfId="14826"/>
    <cellStyle name="40% - Accent3 47 3" xfId="7896"/>
    <cellStyle name="40% - Accent3 47 3 2" xfId="16911"/>
    <cellStyle name="40% - Accent3 47 4" xfId="12404"/>
    <cellStyle name="40% - Accent3 48" xfId="1755"/>
    <cellStyle name="40% - Accent3 48 2" xfId="5627"/>
    <cellStyle name="40% - Accent3 48 2 2" xfId="10319"/>
    <cellStyle name="40% - Accent3 48 2 2 2" xfId="19334"/>
    <cellStyle name="40% - Accent3 48 2 3" xfId="14827"/>
    <cellStyle name="40% - Accent3 48 3" xfId="7897"/>
    <cellStyle name="40% - Accent3 48 3 2" xfId="16912"/>
    <cellStyle name="40% - Accent3 48 4" xfId="12405"/>
    <cellStyle name="40% - Accent3 49" xfId="1756"/>
    <cellStyle name="40% - Accent3 49 2" xfId="5628"/>
    <cellStyle name="40% - Accent3 49 2 2" xfId="10320"/>
    <cellStyle name="40% - Accent3 49 2 2 2" xfId="19335"/>
    <cellStyle name="40% - Accent3 49 2 3" xfId="14828"/>
    <cellStyle name="40% - Accent3 49 3" xfId="7898"/>
    <cellStyle name="40% - Accent3 49 3 2" xfId="16913"/>
    <cellStyle name="40% - Accent3 49 4" xfId="12406"/>
    <cellStyle name="40% - Accent3 5" xfId="1757"/>
    <cellStyle name="40% - Accent3 5 2" xfId="1758"/>
    <cellStyle name="40% - Accent3 5 2 2" xfId="1759"/>
    <cellStyle name="40% - Accent3 5 2 2 2" xfId="5629"/>
    <cellStyle name="40% - Accent3 5 2 2 2 2" xfId="10321"/>
    <cellStyle name="40% - Accent3 5 2 2 2 2 2" xfId="19336"/>
    <cellStyle name="40% - Accent3 5 2 2 2 3" xfId="14829"/>
    <cellStyle name="40% - Accent3 5 2 2 3" xfId="7901"/>
    <cellStyle name="40% - Accent3 5 2 2 3 2" xfId="16916"/>
    <cellStyle name="40% - Accent3 5 2 2 4" xfId="12409"/>
    <cellStyle name="40% - Accent3 5 2 3" xfId="5630"/>
    <cellStyle name="40% - Accent3 5 2 3 2" xfId="10322"/>
    <cellStyle name="40% - Accent3 5 2 3 2 2" xfId="19337"/>
    <cellStyle name="40% - Accent3 5 2 3 3" xfId="14830"/>
    <cellStyle name="40% - Accent3 5 2 4" xfId="7900"/>
    <cellStyle name="40% - Accent3 5 2 4 2" xfId="16915"/>
    <cellStyle name="40% - Accent3 5 2 5" xfId="12408"/>
    <cellStyle name="40% - Accent3 5 2_draft transactions report_052009_rvsd" xfId="1760"/>
    <cellStyle name="40% - Accent3 5 3" xfId="1761"/>
    <cellStyle name="40% - Accent3 5 3 2" xfId="5631"/>
    <cellStyle name="40% - Accent3 5 3 2 2" xfId="10323"/>
    <cellStyle name="40% - Accent3 5 3 2 2 2" xfId="19338"/>
    <cellStyle name="40% - Accent3 5 3 2 3" xfId="14831"/>
    <cellStyle name="40% - Accent3 5 3 3" xfId="7902"/>
    <cellStyle name="40% - Accent3 5 3 3 2" xfId="16917"/>
    <cellStyle name="40% - Accent3 5 3 4" xfId="12410"/>
    <cellStyle name="40% - Accent3 5 4" xfId="5632"/>
    <cellStyle name="40% - Accent3 5 4 2" xfId="10324"/>
    <cellStyle name="40% - Accent3 5 4 2 2" xfId="19339"/>
    <cellStyle name="40% - Accent3 5 4 3" xfId="14832"/>
    <cellStyle name="40% - Accent3 5 5" xfId="7899"/>
    <cellStyle name="40% - Accent3 5 5 2" xfId="16914"/>
    <cellStyle name="40% - Accent3 5 6" xfId="12407"/>
    <cellStyle name="40% - Accent3 5_draft transactions report_052009_rvsd" xfId="1762"/>
    <cellStyle name="40% - Accent3 50" xfId="1763"/>
    <cellStyle name="40% - Accent3 50 2" xfId="5633"/>
    <cellStyle name="40% - Accent3 50 2 2" xfId="10325"/>
    <cellStyle name="40% - Accent3 50 2 2 2" xfId="19340"/>
    <cellStyle name="40% - Accent3 50 2 3" xfId="14833"/>
    <cellStyle name="40% - Accent3 50 3" xfId="7903"/>
    <cellStyle name="40% - Accent3 50 3 2" xfId="16918"/>
    <cellStyle name="40% - Accent3 50 4" xfId="12411"/>
    <cellStyle name="40% - Accent3 51" xfId="1764"/>
    <cellStyle name="40% - Accent3 51 2" xfId="5634"/>
    <cellStyle name="40% - Accent3 51 2 2" xfId="10326"/>
    <cellStyle name="40% - Accent3 51 2 2 2" xfId="19341"/>
    <cellStyle name="40% - Accent3 51 2 3" xfId="14834"/>
    <cellStyle name="40% - Accent3 51 3" xfId="7904"/>
    <cellStyle name="40% - Accent3 51 3 2" xfId="16919"/>
    <cellStyle name="40% - Accent3 51 4" xfId="12412"/>
    <cellStyle name="40% - Accent3 52" xfId="1765"/>
    <cellStyle name="40% - Accent3 52 2" xfId="5635"/>
    <cellStyle name="40% - Accent3 52 2 2" xfId="10327"/>
    <cellStyle name="40% - Accent3 52 2 2 2" xfId="19342"/>
    <cellStyle name="40% - Accent3 52 2 3" xfId="14835"/>
    <cellStyle name="40% - Accent3 52 3" xfId="7905"/>
    <cellStyle name="40% - Accent3 52 3 2" xfId="16920"/>
    <cellStyle name="40% - Accent3 52 4" xfId="12413"/>
    <cellStyle name="40% - Accent3 53" xfId="1766"/>
    <cellStyle name="40% - Accent3 53 2" xfId="5636"/>
    <cellStyle name="40% - Accent3 53 2 2" xfId="10328"/>
    <cellStyle name="40% - Accent3 53 2 2 2" xfId="19343"/>
    <cellStyle name="40% - Accent3 53 2 3" xfId="14836"/>
    <cellStyle name="40% - Accent3 53 3" xfId="7906"/>
    <cellStyle name="40% - Accent3 53 3 2" xfId="16921"/>
    <cellStyle name="40% - Accent3 53 4" xfId="12414"/>
    <cellStyle name="40% - Accent3 54" xfId="1767"/>
    <cellStyle name="40% - Accent3 54 2" xfId="5637"/>
    <cellStyle name="40% - Accent3 54 2 2" xfId="10329"/>
    <cellStyle name="40% - Accent3 54 2 2 2" xfId="19344"/>
    <cellStyle name="40% - Accent3 54 2 3" xfId="14837"/>
    <cellStyle name="40% - Accent3 54 3" xfId="7907"/>
    <cellStyle name="40% - Accent3 54 3 2" xfId="16922"/>
    <cellStyle name="40% - Accent3 54 4" xfId="12415"/>
    <cellStyle name="40% - Accent3 55" xfId="1768"/>
    <cellStyle name="40% - Accent3 55 2" xfId="5638"/>
    <cellStyle name="40% - Accent3 55 2 2" xfId="10330"/>
    <cellStyle name="40% - Accent3 55 2 2 2" xfId="19345"/>
    <cellStyle name="40% - Accent3 55 2 3" xfId="14838"/>
    <cellStyle name="40% - Accent3 55 3" xfId="7908"/>
    <cellStyle name="40% - Accent3 55 3 2" xfId="16923"/>
    <cellStyle name="40% - Accent3 55 4" xfId="12416"/>
    <cellStyle name="40% - Accent3 56" xfId="1769"/>
    <cellStyle name="40% - Accent3 56 2" xfId="5639"/>
    <cellStyle name="40% - Accent3 56 2 2" xfId="10331"/>
    <cellStyle name="40% - Accent3 56 2 2 2" xfId="19346"/>
    <cellStyle name="40% - Accent3 56 2 3" xfId="14839"/>
    <cellStyle name="40% - Accent3 56 3" xfId="7909"/>
    <cellStyle name="40% - Accent3 56 3 2" xfId="16924"/>
    <cellStyle name="40% - Accent3 56 4" xfId="12417"/>
    <cellStyle name="40% - Accent3 57" xfId="1770"/>
    <cellStyle name="40% - Accent3 57 2" xfId="5640"/>
    <cellStyle name="40% - Accent3 57 2 2" xfId="10332"/>
    <cellStyle name="40% - Accent3 57 2 2 2" xfId="19347"/>
    <cellStyle name="40% - Accent3 57 2 3" xfId="14840"/>
    <cellStyle name="40% - Accent3 57 3" xfId="7910"/>
    <cellStyle name="40% - Accent3 57 3 2" xfId="16925"/>
    <cellStyle name="40% - Accent3 57 4" xfId="12418"/>
    <cellStyle name="40% - Accent3 58" xfId="1771"/>
    <cellStyle name="40% - Accent3 58 2" xfId="5641"/>
    <cellStyle name="40% - Accent3 58 2 2" xfId="10333"/>
    <cellStyle name="40% - Accent3 58 2 2 2" xfId="19348"/>
    <cellStyle name="40% - Accent3 58 2 3" xfId="14841"/>
    <cellStyle name="40% - Accent3 58 3" xfId="7911"/>
    <cellStyle name="40% - Accent3 58 3 2" xfId="16926"/>
    <cellStyle name="40% - Accent3 58 4" xfId="12419"/>
    <cellStyle name="40% - Accent3 59" xfId="1772"/>
    <cellStyle name="40% - Accent3 59 2" xfId="5642"/>
    <cellStyle name="40% - Accent3 59 2 2" xfId="10334"/>
    <cellStyle name="40% - Accent3 59 2 2 2" xfId="19349"/>
    <cellStyle name="40% - Accent3 59 2 3" xfId="14842"/>
    <cellStyle name="40% - Accent3 59 3" xfId="7912"/>
    <cellStyle name="40% - Accent3 59 3 2" xfId="16927"/>
    <cellStyle name="40% - Accent3 59 4" xfId="12420"/>
    <cellStyle name="40% - Accent3 6" xfId="1773"/>
    <cellStyle name="40% - Accent3 6 2" xfId="1774"/>
    <cellStyle name="40% - Accent3 6 2 2" xfId="1775"/>
    <cellStyle name="40% - Accent3 6 2 2 2" xfId="5643"/>
    <cellStyle name="40% - Accent3 6 2 2 2 2" xfId="10335"/>
    <cellStyle name="40% - Accent3 6 2 2 2 2 2" xfId="19350"/>
    <cellStyle name="40% - Accent3 6 2 2 2 3" xfId="14843"/>
    <cellStyle name="40% - Accent3 6 2 2 3" xfId="7915"/>
    <cellStyle name="40% - Accent3 6 2 2 3 2" xfId="16930"/>
    <cellStyle name="40% - Accent3 6 2 2 4" xfId="12423"/>
    <cellStyle name="40% - Accent3 6 2 3" xfId="5644"/>
    <cellStyle name="40% - Accent3 6 2 3 2" xfId="10336"/>
    <cellStyle name="40% - Accent3 6 2 3 2 2" xfId="19351"/>
    <cellStyle name="40% - Accent3 6 2 3 3" xfId="14844"/>
    <cellStyle name="40% - Accent3 6 2 4" xfId="7914"/>
    <cellStyle name="40% - Accent3 6 2 4 2" xfId="16929"/>
    <cellStyle name="40% - Accent3 6 2 5" xfId="12422"/>
    <cellStyle name="40% - Accent3 6 2_draft transactions report_052009_rvsd" xfId="1776"/>
    <cellStyle name="40% - Accent3 6 3" xfId="1777"/>
    <cellStyle name="40% - Accent3 6 3 2" xfId="5645"/>
    <cellStyle name="40% - Accent3 6 3 2 2" xfId="10337"/>
    <cellStyle name="40% - Accent3 6 3 2 2 2" xfId="19352"/>
    <cellStyle name="40% - Accent3 6 3 2 3" xfId="14845"/>
    <cellStyle name="40% - Accent3 6 3 3" xfId="7916"/>
    <cellStyle name="40% - Accent3 6 3 3 2" xfId="16931"/>
    <cellStyle name="40% - Accent3 6 3 4" xfId="12424"/>
    <cellStyle name="40% - Accent3 6 4" xfId="5646"/>
    <cellStyle name="40% - Accent3 6 4 2" xfId="10338"/>
    <cellStyle name="40% - Accent3 6 4 2 2" xfId="19353"/>
    <cellStyle name="40% - Accent3 6 4 3" xfId="14846"/>
    <cellStyle name="40% - Accent3 6 5" xfId="7913"/>
    <cellStyle name="40% - Accent3 6 5 2" xfId="16928"/>
    <cellStyle name="40% - Accent3 6 6" xfId="12421"/>
    <cellStyle name="40% - Accent3 6_draft transactions report_052009_rvsd" xfId="1778"/>
    <cellStyle name="40% - Accent3 60" xfId="1779"/>
    <cellStyle name="40% - Accent3 60 2" xfId="5647"/>
    <cellStyle name="40% - Accent3 60 2 2" xfId="10339"/>
    <cellStyle name="40% - Accent3 60 2 2 2" xfId="19354"/>
    <cellStyle name="40% - Accent3 60 2 3" xfId="14847"/>
    <cellStyle name="40% - Accent3 60 3" xfId="7917"/>
    <cellStyle name="40% - Accent3 60 3 2" xfId="16932"/>
    <cellStyle name="40% - Accent3 60 4" xfId="12425"/>
    <cellStyle name="40% - Accent3 61" xfId="1780"/>
    <cellStyle name="40% - Accent3 61 2" xfId="5648"/>
    <cellStyle name="40% - Accent3 61 2 2" xfId="10340"/>
    <cellStyle name="40% - Accent3 61 2 2 2" xfId="19355"/>
    <cellStyle name="40% - Accent3 61 2 3" xfId="14848"/>
    <cellStyle name="40% - Accent3 61 3" xfId="7918"/>
    <cellStyle name="40% - Accent3 61 3 2" xfId="16933"/>
    <cellStyle name="40% - Accent3 61 4" xfId="12426"/>
    <cellStyle name="40% - Accent3 62" xfId="1781"/>
    <cellStyle name="40% - Accent3 62 2" xfId="5649"/>
    <cellStyle name="40% - Accent3 62 2 2" xfId="10341"/>
    <cellStyle name="40% - Accent3 62 2 2 2" xfId="19356"/>
    <cellStyle name="40% - Accent3 62 2 3" xfId="14849"/>
    <cellStyle name="40% - Accent3 62 3" xfId="7919"/>
    <cellStyle name="40% - Accent3 62 3 2" xfId="16934"/>
    <cellStyle name="40% - Accent3 62 4" xfId="12427"/>
    <cellStyle name="40% - Accent3 63" xfId="1782"/>
    <cellStyle name="40% - Accent3 63 2" xfId="5650"/>
    <cellStyle name="40% - Accent3 63 2 2" xfId="10342"/>
    <cellStyle name="40% - Accent3 63 2 2 2" xfId="19357"/>
    <cellStyle name="40% - Accent3 63 2 3" xfId="14850"/>
    <cellStyle name="40% - Accent3 63 3" xfId="7920"/>
    <cellStyle name="40% - Accent3 63 3 2" xfId="16935"/>
    <cellStyle name="40% - Accent3 63 4" xfId="12428"/>
    <cellStyle name="40% - Accent3 64" xfId="1783"/>
    <cellStyle name="40% - Accent3 64 2" xfId="5651"/>
    <cellStyle name="40% - Accent3 64 2 2" xfId="10343"/>
    <cellStyle name="40% - Accent3 64 2 2 2" xfId="19358"/>
    <cellStyle name="40% - Accent3 64 2 3" xfId="14851"/>
    <cellStyle name="40% - Accent3 64 3" xfId="7921"/>
    <cellStyle name="40% - Accent3 64 3 2" xfId="16936"/>
    <cellStyle name="40% - Accent3 64 4" xfId="12429"/>
    <cellStyle name="40% - Accent3 65" xfId="1784"/>
    <cellStyle name="40% - Accent3 65 2" xfId="5652"/>
    <cellStyle name="40% - Accent3 65 2 2" xfId="10344"/>
    <cellStyle name="40% - Accent3 65 2 2 2" xfId="19359"/>
    <cellStyle name="40% - Accent3 65 2 3" xfId="14852"/>
    <cellStyle name="40% - Accent3 65 3" xfId="7922"/>
    <cellStyle name="40% - Accent3 65 3 2" xfId="16937"/>
    <cellStyle name="40% - Accent3 65 4" xfId="12430"/>
    <cellStyle name="40% - Accent3 66" xfId="1785"/>
    <cellStyle name="40% - Accent3 66 2" xfId="5653"/>
    <cellStyle name="40% - Accent3 66 2 2" xfId="10345"/>
    <cellStyle name="40% - Accent3 66 2 2 2" xfId="19360"/>
    <cellStyle name="40% - Accent3 66 2 3" xfId="14853"/>
    <cellStyle name="40% - Accent3 66 3" xfId="7923"/>
    <cellStyle name="40% - Accent3 66 3 2" xfId="16938"/>
    <cellStyle name="40% - Accent3 66 4" xfId="12431"/>
    <cellStyle name="40% - Accent3 67" xfId="1786"/>
    <cellStyle name="40% - Accent3 67 2" xfId="5654"/>
    <cellStyle name="40% - Accent3 67 2 2" xfId="10346"/>
    <cellStyle name="40% - Accent3 67 2 2 2" xfId="19361"/>
    <cellStyle name="40% - Accent3 67 2 3" xfId="14854"/>
    <cellStyle name="40% - Accent3 67 3" xfId="7924"/>
    <cellStyle name="40% - Accent3 67 3 2" xfId="16939"/>
    <cellStyle name="40% - Accent3 67 4" xfId="12432"/>
    <cellStyle name="40% - Accent3 68" xfId="1787"/>
    <cellStyle name="40% - Accent3 68 2" xfId="5655"/>
    <cellStyle name="40% - Accent3 68 2 2" xfId="10347"/>
    <cellStyle name="40% - Accent3 68 2 2 2" xfId="19362"/>
    <cellStyle name="40% - Accent3 68 2 3" xfId="14855"/>
    <cellStyle name="40% - Accent3 68 3" xfId="7925"/>
    <cellStyle name="40% - Accent3 68 3 2" xfId="16940"/>
    <cellStyle name="40% - Accent3 68 4" xfId="12433"/>
    <cellStyle name="40% - Accent3 69" xfId="1788"/>
    <cellStyle name="40% - Accent3 69 2" xfId="5656"/>
    <cellStyle name="40% - Accent3 69 2 2" xfId="10348"/>
    <cellStyle name="40% - Accent3 69 2 2 2" xfId="19363"/>
    <cellStyle name="40% - Accent3 69 2 3" xfId="14856"/>
    <cellStyle name="40% - Accent3 69 3" xfId="7926"/>
    <cellStyle name="40% - Accent3 69 3 2" xfId="16941"/>
    <cellStyle name="40% - Accent3 69 4" xfId="12434"/>
    <cellStyle name="40% - Accent3 7" xfId="1789"/>
    <cellStyle name="40% - Accent3 7 2" xfId="1790"/>
    <cellStyle name="40% - Accent3 7 2 2" xfId="1791"/>
    <cellStyle name="40% - Accent3 7 2 2 2" xfId="5657"/>
    <cellStyle name="40% - Accent3 7 2 2 2 2" xfId="10349"/>
    <cellStyle name="40% - Accent3 7 2 2 2 2 2" xfId="19364"/>
    <cellStyle name="40% - Accent3 7 2 2 2 3" xfId="14857"/>
    <cellStyle name="40% - Accent3 7 2 2 3" xfId="7929"/>
    <cellStyle name="40% - Accent3 7 2 2 3 2" xfId="16944"/>
    <cellStyle name="40% - Accent3 7 2 2 4" xfId="12437"/>
    <cellStyle name="40% - Accent3 7 2 3" xfId="5658"/>
    <cellStyle name="40% - Accent3 7 2 3 2" xfId="10350"/>
    <cellStyle name="40% - Accent3 7 2 3 2 2" xfId="19365"/>
    <cellStyle name="40% - Accent3 7 2 3 3" xfId="14858"/>
    <cellStyle name="40% - Accent3 7 2 4" xfId="7928"/>
    <cellStyle name="40% - Accent3 7 2 4 2" xfId="16943"/>
    <cellStyle name="40% - Accent3 7 2 5" xfId="12436"/>
    <cellStyle name="40% - Accent3 7 2_draft transactions report_052009_rvsd" xfId="1792"/>
    <cellStyle name="40% - Accent3 7 3" xfId="1793"/>
    <cellStyle name="40% - Accent3 7 3 2" xfId="5659"/>
    <cellStyle name="40% - Accent3 7 3 2 2" xfId="10351"/>
    <cellStyle name="40% - Accent3 7 3 2 2 2" xfId="19366"/>
    <cellStyle name="40% - Accent3 7 3 2 3" xfId="14859"/>
    <cellStyle name="40% - Accent3 7 3 3" xfId="7930"/>
    <cellStyle name="40% - Accent3 7 3 3 2" xfId="16945"/>
    <cellStyle name="40% - Accent3 7 3 4" xfId="12438"/>
    <cellStyle name="40% - Accent3 7 4" xfId="5660"/>
    <cellStyle name="40% - Accent3 7 4 2" xfId="10352"/>
    <cellStyle name="40% - Accent3 7 4 2 2" xfId="19367"/>
    <cellStyle name="40% - Accent3 7 4 3" xfId="14860"/>
    <cellStyle name="40% - Accent3 7 5" xfId="7927"/>
    <cellStyle name="40% - Accent3 7 5 2" xfId="16942"/>
    <cellStyle name="40% - Accent3 7 6" xfId="12435"/>
    <cellStyle name="40% - Accent3 7_draft transactions report_052009_rvsd" xfId="1794"/>
    <cellStyle name="40% - Accent3 70" xfId="1795"/>
    <cellStyle name="40% - Accent3 70 2" xfId="5661"/>
    <cellStyle name="40% - Accent3 70 2 2" xfId="10353"/>
    <cellStyle name="40% - Accent3 70 2 2 2" xfId="19368"/>
    <cellStyle name="40% - Accent3 70 2 3" xfId="14861"/>
    <cellStyle name="40% - Accent3 70 3" xfId="7931"/>
    <cellStyle name="40% - Accent3 70 3 2" xfId="16946"/>
    <cellStyle name="40% - Accent3 70 4" xfId="12439"/>
    <cellStyle name="40% - Accent3 71" xfId="1796"/>
    <cellStyle name="40% - Accent3 71 2" xfId="5662"/>
    <cellStyle name="40% - Accent3 71 2 2" xfId="10354"/>
    <cellStyle name="40% - Accent3 71 2 2 2" xfId="19369"/>
    <cellStyle name="40% - Accent3 71 2 3" xfId="14862"/>
    <cellStyle name="40% - Accent3 71 3" xfId="7932"/>
    <cellStyle name="40% - Accent3 71 3 2" xfId="16947"/>
    <cellStyle name="40% - Accent3 71 4" xfId="12440"/>
    <cellStyle name="40% - Accent3 72" xfId="1797"/>
    <cellStyle name="40% - Accent3 72 2" xfId="5663"/>
    <cellStyle name="40% - Accent3 72 2 2" xfId="10355"/>
    <cellStyle name="40% - Accent3 72 2 2 2" xfId="19370"/>
    <cellStyle name="40% - Accent3 72 2 3" xfId="14863"/>
    <cellStyle name="40% - Accent3 72 3" xfId="7933"/>
    <cellStyle name="40% - Accent3 72 3 2" xfId="16948"/>
    <cellStyle name="40% - Accent3 72 4" xfId="12441"/>
    <cellStyle name="40% - Accent3 73" xfId="1798"/>
    <cellStyle name="40% - Accent3 73 2" xfId="5664"/>
    <cellStyle name="40% - Accent3 73 2 2" xfId="10356"/>
    <cellStyle name="40% - Accent3 73 2 2 2" xfId="19371"/>
    <cellStyle name="40% - Accent3 73 2 3" xfId="14864"/>
    <cellStyle name="40% - Accent3 73 3" xfId="7934"/>
    <cellStyle name="40% - Accent3 73 3 2" xfId="16949"/>
    <cellStyle name="40% - Accent3 73 4" xfId="12442"/>
    <cellStyle name="40% - Accent3 74" xfId="1799"/>
    <cellStyle name="40% - Accent3 74 2" xfId="5665"/>
    <cellStyle name="40% - Accent3 74 2 2" xfId="10357"/>
    <cellStyle name="40% - Accent3 74 2 2 2" xfId="19372"/>
    <cellStyle name="40% - Accent3 74 2 3" xfId="14865"/>
    <cellStyle name="40% - Accent3 74 3" xfId="7935"/>
    <cellStyle name="40% - Accent3 74 3 2" xfId="16950"/>
    <cellStyle name="40% - Accent3 74 4" xfId="12443"/>
    <cellStyle name="40% - Accent3 75" xfId="1800"/>
    <cellStyle name="40% - Accent3 75 2" xfId="5666"/>
    <cellStyle name="40% - Accent3 75 2 2" xfId="10358"/>
    <cellStyle name="40% - Accent3 75 2 2 2" xfId="19373"/>
    <cellStyle name="40% - Accent3 75 2 3" xfId="14866"/>
    <cellStyle name="40% - Accent3 75 3" xfId="7936"/>
    <cellStyle name="40% - Accent3 75 3 2" xfId="16951"/>
    <cellStyle name="40% - Accent3 75 4" xfId="12444"/>
    <cellStyle name="40% - Accent3 76" xfId="1801"/>
    <cellStyle name="40% - Accent3 76 2" xfId="5667"/>
    <cellStyle name="40% - Accent3 76 2 2" xfId="10359"/>
    <cellStyle name="40% - Accent3 76 2 2 2" xfId="19374"/>
    <cellStyle name="40% - Accent3 76 2 3" xfId="14867"/>
    <cellStyle name="40% - Accent3 76 3" xfId="7937"/>
    <cellStyle name="40% - Accent3 76 3 2" xfId="16952"/>
    <cellStyle name="40% - Accent3 76 4" xfId="12445"/>
    <cellStyle name="40% - Accent3 77" xfId="1802"/>
    <cellStyle name="40% - Accent3 77 2" xfId="5668"/>
    <cellStyle name="40% - Accent3 77 2 2" xfId="10360"/>
    <cellStyle name="40% - Accent3 77 2 2 2" xfId="19375"/>
    <cellStyle name="40% - Accent3 77 2 3" xfId="14868"/>
    <cellStyle name="40% - Accent3 77 3" xfId="7938"/>
    <cellStyle name="40% - Accent3 77 3 2" xfId="16953"/>
    <cellStyle name="40% - Accent3 77 4" xfId="12446"/>
    <cellStyle name="40% - Accent3 78" xfId="1803"/>
    <cellStyle name="40% - Accent3 78 2" xfId="5669"/>
    <cellStyle name="40% - Accent3 78 2 2" xfId="10361"/>
    <cellStyle name="40% - Accent3 78 2 2 2" xfId="19376"/>
    <cellStyle name="40% - Accent3 78 2 3" xfId="14869"/>
    <cellStyle name="40% - Accent3 78 3" xfId="7939"/>
    <cellStyle name="40% - Accent3 78 3 2" xfId="16954"/>
    <cellStyle name="40% - Accent3 78 4" xfId="12447"/>
    <cellStyle name="40% - Accent3 79" xfId="1804"/>
    <cellStyle name="40% - Accent3 79 2" xfId="5670"/>
    <cellStyle name="40% - Accent3 79 2 2" xfId="10362"/>
    <cellStyle name="40% - Accent3 79 2 2 2" xfId="19377"/>
    <cellStyle name="40% - Accent3 79 2 3" xfId="14870"/>
    <cellStyle name="40% - Accent3 79 3" xfId="7940"/>
    <cellStyle name="40% - Accent3 79 3 2" xfId="16955"/>
    <cellStyle name="40% - Accent3 79 4" xfId="12448"/>
    <cellStyle name="40% - Accent3 8" xfId="1805"/>
    <cellStyle name="40% - Accent3 8 2" xfId="1806"/>
    <cellStyle name="40% - Accent3 8 2 2" xfId="1807"/>
    <cellStyle name="40% - Accent3 8 2 2 2" xfId="5671"/>
    <cellStyle name="40% - Accent3 8 2 2 2 2" xfId="10363"/>
    <cellStyle name="40% - Accent3 8 2 2 2 2 2" xfId="19378"/>
    <cellStyle name="40% - Accent3 8 2 2 2 3" xfId="14871"/>
    <cellStyle name="40% - Accent3 8 2 2 3" xfId="7943"/>
    <cellStyle name="40% - Accent3 8 2 2 3 2" xfId="16958"/>
    <cellStyle name="40% - Accent3 8 2 2 4" xfId="12451"/>
    <cellStyle name="40% - Accent3 8 2 3" xfId="5672"/>
    <cellStyle name="40% - Accent3 8 2 3 2" xfId="10364"/>
    <cellStyle name="40% - Accent3 8 2 3 2 2" xfId="19379"/>
    <cellStyle name="40% - Accent3 8 2 3 3" xfId="14872"/>
    <cellStyle name="40% - Accent3 8 2 4" xfId="7942"/>
    <cellStyle name="40% - Accent3 8 2 4 2" xfId="16957"/>
    <cellStyle name="40% - Accent3 8 2 5" xfId="12450"/>
    <cellStyle name="40% - Accent3 8 2_draft transactions report_052009_rvsd" xfId="1808"/>
    <cellStyle name="40% - Accent3 8 3" xfId="1809"/>
    <cellStyle name="40% - Accent3 8 3 2" xfId="5673"/>
    <cellStyle name="40% - Accent3 8 3 2 2" xfId="10365"/>
    <cellStyle name="40% - Accent3 8 3 2 2 2" xfId="19380"/>
    <cellStyle name="40% - Accent3 8 3 2 3" xfId="14873"/>
    <cellStyle name="40% - Accent3 8 3 3" xfId="7944"/>
    <cellStyle name="40% - Accent3 8 3 3 2" xfId="16959"/>
    <cellStyle name="40% - Accent3 8 3 4" xfId="12452"/>
    <cellStyle name="40% - Accent3 8 4" xfId="5674"/>
    <cellStyle name="40% - Accent3 8 4 2" xfId="10366"/>
    <cellStyle name="40% - Accent3 8 4 2 2" xfId="19381"/>
    <cellStyle name="40% - Accent3 8 4 3" xfId="14874"/>
    <cellStyle name="40% - Accent3 8 5" xfId="7941"/>
    <cellStyle name="40% - Accent3 8 5 2" xfId="16956"/>
    <cellStyle name="40% - Accent3 8 6" xfId="12449"/>
    <cellStyle name="40% - Accent3 8_draft transactions report_052009_rvsd" xfId="1810"/>
    <cellStyle name="40% - Accent3 80" xfId="1811"/>
    <cellStyle name="40% - Accent3 80 2" xfId="5675"/>
    <cellStyle name="40% - Accent3 80 2 2" xfId="10367"/>
    <cellStyle name="40% - Accent3 80 2 2 2" xfId="19382"/>
    <cellStyle name="40% - Accent3 80 2 3" xfId="14875"/>
    <cellStyle name="40% - Accent3 80 3" xfId="7945"/>
    <cellStyle name="40% - Accent3 80 3 2" xfId="16960"/>
    <cellStyle name="40% - Accent3 80 4" xfId="12453"/>
    <cellStyle name="40% - Accent3 81" xfId="1812"/>
    <cellStyle name="40% - Accent3 81 2" xfId="5676"/>
    <cellStyle name="40% - Accent3 81 2 2" xfId="10368"/>
    <cellStyle name="40% - Accent3 81 2 2 2" xfId="19383"/>
    <cellStyle name="40% - Accent3 81 2 3" xfId="14876"/>
    <cellStyle name="40% - Accent3 81 3" xfId="7946"/>
    <cellStyle name="40% - Accent3 81 3 2" xfId="16961"/>
    <cellStyle name="40% - Accent3 81 4" xfId="12454"/>
    <cellStyle name="40% - Accent3 82" xfId="1813"/>
    <cellStyle name="40% - Accent3 82 2" xfId="5677"/>
    <cellStyle name="40% - Accent3 83" xfId="1814"/>
    <cellStyle name="40% - Accent3 83 2" xfId="5678"/>
    <cellStyle name="40% - Accent3 84" xfId="1815"/>
    <cellStyle name="40% - Accent3 84 2" xfId="5679"/>
    <cellStyle name="40% - Accent3 85" xfId="1816"/>
    <cellStyle name="40% - Accent3 85 2" xfId="5680"/>
    <cellStyle name="40% - Accent3 85 2 2" xfId="10369"/>
    <cellStyle name="40% - Accent3 85 2 2 2" xfId="19384"/>
    <cellStyle name="40% - Accent3 85 2 3" xfId="14877"/>
    <cellStyle name="40% - Accent3 85 3" xfId="7947"/>
    <cellStyle name="40% - Accent3 85 3 2" xfId="16962"/>
    <cellStyle name="40% - Accent3 85 4" xfId="12455"/>
    <cellStyle name="40% - Accent3 86" xfId="1817"/>
    <cellStyle name="40% - Accent3 86 2" xfId="5681"/>
    <cellStyle name="40% - Accent3 86 2 2" xfId="10370"/>
    <cellStyle name="40% - Accent3 86 2 2 2" xfId="19385"/>
    <cellStyle name="40% - Accent3 86 2 3" xfId="14878"/>
    <cellStyle name="40% - Accent3 86 3" xfId="7948"/>
    <cellStyle name="40% - Accent3 86 3 2" xfId="16963"/>
    <cellStyle name="40% - Accent3 86 4" xfId="12456"/>
    <cellStyle name="40% - Accent3 87" xfId="1818"/>
    <cellStyle name="40% - Accent3 87 2" xfId="5682"/>
    <cellStyle name="40% - Accent3 87 2 2" xfId="10371"/>
    <cellStyle name="40% - Accent3 87 2 2 2" xfId="19386"/>
    <cellStyle name="40% - Accent3 87 2 3" xfId="14879"/>
    <cellStyle name="40% - Accent3 87 3" xfId="7949"/>
    <cellStyle name="40% - Accent3 87 3 2" xfId="16964"/>
    <cellStyle name="40% - Accent3 87 4" xfId="12457"/>
    <cellStyle name="40% - Accent3 88" xfId="1819"/>
    <cellStyle name="40% - Accent3 88 2" xfId="5683"/>
    <cellStyle name="40% - Accent3 88 2 2" xfId="10372"/>
    <cellStyle name="40% - Accent3 88 2 2 2" xfId="19387"/>
    <cellStyle name="40% - Accent3 88 2 3" xfId="14880"/>
    <cellStyle name="40% - Accent3 88 3" xfId="7950"/>
    <cellStyle name="40% - Accent3 88 3 2" xfId="16965"/>
    <cellStyle name="40% - Accent3 88 4" xfId="12458"/>
    <cellStyle name="40% - Accent3 89" xfId="1820"/>
    <cellStyle name="40% - Accent3 89 2" xfId="5684"/>
    <cellStyle name="40% - Accent3 89 2 2" xfId="10373"/>
    <cellStyle name="40% - Accent3 89 2 2 2" xfId="19388"/>
    <cellStyle name="40% - Accent3 89 2 3" xfId="14881"/>
    <cellStyle name="40% - Accent3 89 3" xfId="7951"/>
    <cellStyle name="40% - Accent3 89 3 2" xfId="16966"/>
    <cellStyle name="40% - Accent3 89 4" xfId="12459"/>
    <cellStyle name="40% - Accent3 9" xfId="1821"/>
    <cellStyle name="40% - Accent3 9 2" xfId="1822"/>
    <cellStyle name="40% - Accent3 9 2 2" xfId="1823"/>
    <cellStyle name="40% - Accent3 9 2 2 2" xfId="5685"/>
    <cellStyle name="40% - Accent3 9 2 2 2 2" xfId="10374"/>
    <cellStyle name="40% - Accent3 9 2 2 2 2 2" xfId="19389"/>
    <cellStyle name="40% - Accent3 9 2 2 2 3" xfId="14882"/>
    <cellStyle name="40% - Accent3 9 2 2 3" xfId="7954"/>
    <cellStyle name="40% - Accent3 9 2 2 3 2" xfId="16969"/>
    <cellStyle name="40% - Accent3 9 2 2 4" xfId="12462"/>
    <cellStyle name="40% - Accent3 9 2 3" xfId="5686"/>
    <cellStyle name="40% - Accent3 9 2 3 2" xfId="10375"/>
    <cellStyle name="40% - Accent3 9 2 3 2 2" xfId="19390"/>
    <cellStyle name="40% - Accent3 9 2 3 3" xfId="14883"/>
    <cellStyle name="40% - Accent3 9 2 4" xfId="7953"/>
    <cellStyle name="40% - Accent3 9 2 4 2" xfId="16968"/>
    <cellStyle name="40% - Accent3 9 2 5" xfId="12461"/>
    <cellStyle name="40% - Accent3 9 2_draft transactions report_052009_rvsd" xfId="1824"/>
    <cellStyle name="40% - Accent3 9 3" xfId="1825"/>
    <cellStyle name="40% - Accent3 9 3 2" xfId="5687"/>
    <cellStyle name="40% - Accent3 9 3 2 2" xfId="10376"/>
    <cellStyle name="40% - Accent3 9 3 2 2 2" xfId="19391"/>
    <cellStyle name="40% - Accent3 9 3 2 3" xfId="14884"/>
    <cellStyle name="40% - Accent3 9 3 3" xfId="7955"/>
    <cellStyle name="40% - Accent3 9 3 3 2" xfId="16970"/>
    <cellStyle name="40% - Accent3 9 3 4" xfId="12463"/>
    <cellStyle name="40% - Accent3 9 4" xfId="5688"/>
    <cellStyle name="40% - Accent3 9 4 2" xfId="10377"/>
    <cellStyle name="40% - Accent3 9 4 2 2" xfId="19392"/>
    <cellStyle name="40% - Accent3 9 4 3" xfId="14885"/>
    <cellStyle name="40% - Accent3 9 5" xfId="7952"/>
    <cellStyle name="40% - Accent3 9 5 2" xfId="16967"/>
    <cellStyle name="40% - Accent3 9 6" xfId="12460"/>
    <cellStyle name="40% - Accent3 9_draft transactions report_052009_rvsd" xfId="1826"/>
    <cellStyle name="40% - Accent3 90" xfId="1827"/>
    <cellStyle name="40% - Accent3 90 2" xfId="5689"/>
    <cellStyle name="40% - Accent3 90 2 2" xfId="10378"/>
    <cellStyle name="40% - Accent3 90 2 2 2" xfId="19393"/>
    <cellStyle name="40% - Accent3 90 2 3" xfId="14886"/>
    <cellStyle name="40% - Accent3 90 3" xfId="7956"/>
    <cellStyle name="40% - Accent3 90 3 2" xfId="16971"/>
    <cellStyle name="40% - Accent3 90 4" xfId="12464"/>
    <cellStyle name="40% - Accent3 91" xfId="1828"/>
    <cellStyle name="40% - Accent3 91 2" xfId="5690"/>
    <cellStyle name="40% - Accent3 91 2 2" xfId="10379"/>
    <cellStyle name="40% - Accent3 91 2 2 2" xfId="19394"/>
    <cellStyle name="40% - Accent3 91 2 3" xfId="14887"/>
    <cellStyle name="40% - Accent3 91 3" xfId="7957"/>
    <cellStyle name="40% - Accent3 91 3 2" xfId="16972"/>
    <cellStyle name="40% - Accent3 91 4" xfId="12465"/>
    <cellStyle name="40% - Accent3 92" xfId="1829"/>
    <cellStyle name="40% - Accent3 92 2" xfId="5691"/>
    <cellStyle name="40% - Accent3 92 2 2" xfId="10380"/>
    <cellStyle name="40% - Accent3 92 2 2 2" xfId="19395"/>
    <cellStyle name="40% - Accent3 92 2 3" xfId="14888"/>
    <cellStyle name="40% - Accent3 92 3" xfId="7958"/>
    <cellStyle name="40% - Accent3 92 3 2" xfId="16973"/>
    <cellStyle name="40% - Accent3 92 4" xfId="12466"/>
    <cellStyle name="40% - Accent3 93" xfId="1830"/>
    <cellStyle name="40% - Accent3 93 2" xfId="5692"/>
    <cellStyle name="40% - Accent3 93 2 2" xfId="10381"/>
    <cellStyle name="40% - Accent3 93 2 2 2" xfId="19396"/>
    <cellStyle name="40% - Accent3 93 2 3" xfId="14889"/>
    <cellStyle name="40% - Accent3 93 3" xfId="7959"/>
    <cellStyle name="40% - Accent3 93 3 2" xfId="16974"/>
    <cellStyle name="40% - Accent3 93 4" xfId="12467"/>
    <cellStyle name="40% - Accent3 94" xfId="1831"/>
    <cellStyle name="40% - Accent3 94 2" xfId="5693"/>
    <cellStyle name="40% - Accent3 94 2 2" xfId="10382"/>
    <cellStyle name="40% - Accent3 94 2 2 2" xfId="19397"/>
    <cellStyle name="40% - Accent3 94 2 3" xfId="14890"/>
    <cellStyle name="40% - Accent3 94 3" xfId="7960"/>
    <cellStyle name="40% - Accent3 94 3 2" xfId="16975"/>
    <cellStyle name="40% - Accent3 94 4" xfId="12468"/>
    <cellStyle name="40% - Accent3 95" xfId="1832"/>
    <cellStyle name="40% - Accent3 95 2" xfId="5694"/>
    <cellStyle name="40% - Accent3 95 2 2" xfId="10383"/>
    <cellStyle name="40% - Accent3 95 2 2 2" xfId="19398"/>
    <cellStyle name="40% - Accent3 95 2 3" xfId="14891"/>
    <cellStyle name="40% - Accent3 95 3" xfId="7961"/>
    <cellStyle name="40% - Accent3 95 3 2" xfId="16976"/>
    <cellStyle name="40% - Accent3 95 4" xfId="12469"/>
    <cellStyle name="40% - Accent3 96" xfId="1833"/>
    <cellStyle name="40% - Accent3 96 2" xfId="5695"/>
    <cellStyle name="40% - Accent3 96 2 2" xfId="10384"/>
    <cellStyle name="40% - Accent3 96 2 2 2" xfId="19399"/>
    <cellStyle name="40% - Accent3 96 2 3" xfId="14892"/>
    <cellStyle name="40% - Accent3 96 3" xfId="7962"/>
    <cellStyle name="40% - Accent3 96 3 2" xfId="16977"/>
    <cellStyle name="40% - Accent3 96 4" xfId="12470"/>
    <cellStyle name="40% - Accent3 97" xfId="1834"/>
    <cellStyle name="40% - Accent3 97 2" xfId="5696"/>
    <cellStyle name="40% - Accent3 97 2 2" xfId="10385"/>
    <cellStyle name="40% - Accent3 97 2 2 2" xfId="19400"/>
    <cellStyle name="40% - Accent3 97 2 3" xfId="14893"/>
    <cellStyle name="40% - Accent3 97 3" xfId="7963"/>
    <cellStyle name="40% - Accent3 97 3 2" xfId="16978"/>
    <cellStyle name="40% - Accent3 97 4" xfId="12471"/>
    <cellStyle name="40% - Accent3 98" xfId="1835"/>
    <cellStyle name="40% - Accent3 98 2" xfId="5697"/>
    <cellStyle name="40% - Accent3 98 2 2" xfId="10386"/>
    <cellStyle name="40% - Accent3 98 2 2 2" xfId="19401"/>
    <cellStyle name="40% - Accent3 98 2 3" xfId="14894"/>
    <cellStyle name="40% - Accent3 98 3" xfId="7964"/>
    <cellStyle name="40% - Accent3 98 3 2" xfId="16979"/>
    <cellStyle name="40% - Accent3 98 4" xfId="12472"/>
    <cellStyle name="40% - Accent3 99" xfId="1836"/>
    <cellStyle name="40% - Accent3 99 2" xfId="5698"/>
    <cellStyle name="40% - Accent3 99 2 2" xfId="10387"/>
    <cellStyle name="40% - Accent3 99 2 2 2" xfId="19402"/>
    <cellStyle name="40% - Accent3 99 2 3" xfId="14895"/>
    <cellStyle name="40% - Accent3 99 3" xfId="7965"/>
    <cellStyle name="40% - Accent3 99 3 2" xfId="16980"/>
    <cellStyle name="40% - Accent3 99 4" xfId="12473"/>
    <cellStyle name="40% - Accent4" xfId="1837" builtinId="43" customBuiltin="1"/>
    <cellStyle name="40% - Accent4 10" xfId="1838"/>
    <cellStyle name="40% - Accent4 10 2" xfId="1839"/>
    <cellStyle name="40% - Accent4 10 2 2" xfId="5699"/>
    <cellStyle name="40% - Accent4 10 2 2 2" xfId="10388"/>
    <cellStyle name="40% - Accent4 10 2 2 2 2" xfId="19403"/>
    <cellStyle name="40% - Accent4 10 2 2 3" xfId="14896"/>
    <cellStyle name="40% - Accent4 10 2 3" xfId="7968"/>
    <cellStyle name="40% - Accent4 10 2 3 2" xfId="16983"/>
    <cellStyle name="40% - Accent4 10 2 4" xfId="12476"/>
    <cellStyle name="40% - Accent4 10 3" xfId="5700"/>
    <cellStyle name="40% - Accent4 10 3 2" xfId="10389"/>
    <cellStyle name="40% - Accent4 10 3 2 2" xfId="19404"/>
    <cellStyle name="40% - Accent4 10 3 3" xfId="14897"/>
    <cellStyle name="40% - Accent4 10 4" xfId="7967"/>
    <cellStyle name="40% - Accent4 10 4 2" xfId="16982"/>
    <cellStyle name="40% - Accent4 10 5" xfId="12475"/>
    <cellStyle name="40% - Accent4 10_draft transactions report_052009_rvsd" xfId="1840"/>
    <cellStyle name="40% - Accent4 100" xfId="1841"/>
    <cellStyle name="40% - Accent4 100 2" xfId="5701"/>
    <cellStyle name="40% - Accent4 101" xfId="1842"/>
    <cellStyle name="40% - Accent4 101 2" xfId="5702"/>
    <cellStyle name="40% - Accent4 102" xfId="1843"/>
    <cellStyle name="40% - Accent4 102 2" xfId="5703"/>
    <cellStyle name="40% - Accent4 103" xfId="1844"/>
    <cellStyle name="40% - Accent4 103 2" xfId="5704"/>
    <cellStyle name="40% - Accent4 104" xfId="1845"/>
    <cellStyle name="40% - Accent4 104 2" xfId="5705"/>
    <cellStyle name="40% - Accent4 105" xfId="1846"/>
    <cellStyle name="40% - Accent4 105 2" xfId="5706"/>
    <cellStyle name="40% - Accent4 106" xfId="1847"/>
    <cellStyle name="40% - Accent4 106 2" xfId="5707"/>
    <cellStyle name="40% - Accent4 107" xfId="1848"/>
    <cellStyle name="40% - Accent4 107 2" xfId="5708"/>
    <cellStyle name="40% - Accent4 108" xfId="1849"/>
    <cellStyle name="40% - Accent4 108 2" xfId="5709"/>
    <cellStyle name="40% - Accent4 109" xfId="1850"/>
    <cellStyle name="40% - Accent4 109 2" xfId="5710"/>
    <cellStyle name="40% - Accent4 11" xfId="1851"/>
    <cellStyle name="40% - Accent4 11 2" xfId="1852"/>
    <cellStyle name="40% - Accent4 11 2 2" xfId="5711"/>
    <cellStyle name="40% - Accent4 11 2 2 2" xfId="10390"/>
    <cellStyle name="40% - Accent4 11 2 2 2 2" xfId="19405"/>
    <cellStyle name="40% - Accent4 11 2 2 3" xfId="14898"/>
    <cellStyle name="40% - Accent4 11 2 3" xfId="7970"/>
    <cellStyle name="40% - Accent4 11 2 3 2" xfId="16985"/>
    <cellStyle name="40% - Accent4 11 2 4" xfId="12478"/>
    <cellStyle name="40% - Accent4 11 3" xfId="5712"/>
    <cellStyle name="40% - Accent4 11 3 2" xfId="10391"/>
    <cellStyle name="40% - Accent4 11 3 2 2" xfId="19406"/>
    <cellStyle name="40% - Accent4 11 3 3" xfId="14899"/>
    <cellStyle name="40% - Accent4 11 4" xfId="7969"/>
    <cellStyle name="40% - Accent4 11 4 2" xfId="16984"/>
    <cellStyle name="40% - Accent4 11 5" xfId="12477"/>
    <cellStyle name="40% - Accent4 11_draft transactions report_052009_rvsd" xfId="1853"/>
    <cellStyle name="40% - Accent4 110" xfId="1854"/>
    <cellStyle name="40% - Accent4 110 2" xfId="5713"/>
    <cellStyle name="40% - Accent4 110 2 2" xfId="10392"/>
    <cellStyle name="40% - Accent4 110 2 2 2" xfId="19407"/>
    <cellStyle name="40% - Accent4 110 2 3" xfId="14900"/>
    <cellStyle name="40% - Accent4 110 3" xfId="7971"/>
    <cellStyle name="40% - Accent4 110 3 2" xfId="16986"/>
    <cellStyle name="40% - Accent4 110 4" xfId="12479"/>
    <cellStyle name="40% - Accent4 111" xfId="1855"/>
    <cellStyle name="40% - Accent4 111 2" xfId="5714"/>
    <cellStyle name="40% - Accent4 111 2 2" xfId="10393"/>
    <cellStyle name="40% - Accent4 111 2 2 2" xfId="19408"/>
    <cellStyle name="40% - Accent4 111 2 3" xfId="14901"/>
    <cellStyle name="40% - Accent4 111 3" xfId="7972"/>
    <cellStyle name="40% - Accent4 111 3 2" xfId="16987"/>
    <cellStyle name="40% - Accent4 111 4" xfId="12480"/>
    <cellStyle name="40% - Accent4 112" xfId="1856"/>
    <cellStyle name="40% - Accent4 112 2" xfId="5715"/>
    <cellStyle name="40% - Accent4 112 2 2" xfId="10394"/>
    <cellStyle name="40% - Accent4 112 2 2 2" xfId="19409"/>
    <cellStyle name="40% - Accent4 112 2 3" xfId="14902"/>
    <cellStyle name="40% - Accent4 112 3" xfId="7973"/>
    <cellStyle name="40% - Accent4 112 3 2" xfId="16988"/>
    <cellStyle name="40% - Accent4 112 4" xfId="12481"/>
    <cellStyle name="40% - Accent4 113" xfId="1857"/>
    <cellStyle name="40% - Accent4 113 2" xfId="5716"/>
    <cellStyle name="40% - Accent4 113 2 2" xfId="10395"/>
    <cellStyle name="40% - Accent4 113 2 2 2" xfId="19410"/>
    <cellStyle name="40% - Accent4 113 2 3" xfId="14903"/>
    <cellStyle name="40% - Accent4 113 3" xfId="7974"/>
    <cellStyle name="40% - Accent4 113 3 2" xfId="16989"/>
    <cellStyle name="40% - Accent4 113 4" xfId="12482"/>
    <cellStyle name="40% - Accent4 114" xfId="1858"/>
    <cellStyle name="40% - Accent4 114 2" xfId="5717"/>
    <cellStyle name="40% - Accent4 114 2 2" xfId="10396"/>
    <cellStyle name="40% - Accent4 114 2 2 2" xfId="19411"/>
    <cellStyle name="40% - Accent4 114 2 3" xfId="14904"/>
    <cellStyle name="40% - Accent4 114 3" xfId="7975"/>
    <cellStyle name="40% - Accent4 114 3 2" xfId="16990"/>
    <cellStyle name="40% - Accent4 114 4" xfId="12483"/>
    <cellStyle name="40% - Accent4 115" xfId="1859"/>
    <cellStyle name="40% - Accent4 115 2" xfId="5718"/>
    <cellStyle name="40% - Accent4 115 2 2" xfId="10397"/>
    <cellStyle name="40% - Accent4 115 2 2 2" xfId="19412"/>
    <cellStyle name="40% - Accent4 115 2 3" xfId="14905"/>
    <cellStyle name="40% - Accent4 115 3" xfId="7976"/>
    <cellStyle name="40% - Accent4 115 3 2" xfId="16991"/>
    <cellStyle name="40% - Accent4 115 4" xfId="12484"/>
    <cellStyle name="40% - Accent4 116" xfId="1860"/>
    <cellStyle name="40% - Accent4 116 2" xfId="5719"/>
    <cellStyle name="40% - Accent4 116 2 2" xfId="10398"/>
    <cellStyle name="40% - Accent4 116 2 2 2" xfId="19413"/>
    <cellStyle name="40% - Accent4 116 2 3" xfId="14906"/>
    <cellStyle name="40% - Accent4 116 3" xfId="7977"/>
    <cellStyle name="40% - Accent4 116 3 2" xfId="16992"/>
    <cellStyle name="40% - Accent4 116 4" xfId="12485"/>
    <cellStyle name="40% - Accent4 117" xfId="1861"/>
    <cellStyle name="40% - Accent4 117 2" xfId="5720"/>
    <cellStyle name="40% - Accent4 117 2 2" xfId="10399"/>
    <cellStyle name="40% - Accent4 117 2 2 2" xfId="19414"/>
    <cellStyle name="40% - Accent4 117 2 3" xfId="14907"/>
    <cellStyle name="40% - Accent4 117 3" xfId="7978"/>
    <cellStyle name="40% - Accent4 117 3 2" xfId="16993"/>
    <cellStyle name="40% - Accent4 117 4" xfId="12486"/>
    <cellStyle name="40% - Accent4 118" xfId="1862"/>
    <cellStyle name="40% - Accent4 118 2" xfId="5721"/>
    <cellStyle name="40% - Accent4 118 2 2" xfId="10400"/>
    <cellStyle name="40% - Accent4 118 2 2 2" xfId="19415"/>
    <cellStyle name="40% - Accent4 118 2 3" xfId="14908"/>
    <cellStyle name="40% - Accent4 118 3" xfId="7979"/>
    <cellStyle name="40% - Accent4 118 3 2" xfId="16994"/>
    <cellStyle name="40% - Accent4 118 4" xfId="12487"/>
    <cellStyle name="40% - Accent4 119" xfId="3117"/>
    <cellStyle name="40% - Accent4 119 2" xfId="5722"/>
    <cellStyle name="40% - Accent4 119 2 2" xfId="10401"/>
    <cellStyle name="40% - Accent4 119 2 2 2" xfId="19416"/>
    <cellStyle name="40% - Accent4 119 2 3" xfId="14909"/>
    <cellStyle name="40% - Accent4 119 3" xfId="8506"/>
    <cellStyle name="40% - Accent4 119 3 2" xfId="17521"/>
    <cellStyle name="40% - Accent4 119 4" xfId="13014"/>
    <cellStyle name="40% - Accent4 12" xfId="1863"/>
    <cellStyle name="40% - Accent4 12 2" xfId="1864"/>
    <cellStyle name="40% - Accent4 12 2 2" xfId="5723"/>
    <cellStyle name="40% - Accent4 12 2 2 2" xfId="10402"/>
    <cellStyle name="40% - Accent4 12 2 2 2 2" xfId="19417"/>
    <cellStyle name="40% - Accent4 12 2 2 3" xfId="14910"/>
    <cellStyle name="40% - Accent4 12 2 3" xfId="7981"/>
    <cellStyle name="40% - Accent4 12 2 3 2" xfId="16996"/>
    <cellStyle name="40% - Accent4 12 2 4" xfId="12489"/>
    <cellStyle name="40% - Accent4 12 3" xfId="5724"/>
    <cellStyle name="40% - Accent4 12 3 2" xfId="10403"/>
    <cellStyle name="40% - Accent4 12 3 2 2" xfId="19418"/>
    <cellStyle name="40% - Accent4 12 3 3" xfId="14911"/>
    <cellStyle name="40% - Accent4 12 4" xfId="7980"/>
    <cellStyle name="40% - Accent4 12 4 2" xfId="16995"/>
    <cellStyle name="40% - Accent4 12 5" xfId="12488"/>
    <cellStyle name="40% - Accent4 12_draft transactions report_052009_rvsd" xfId="1865"/>
    <cellStyle name="40% - Accent4 120" xfId="3122"/>
    <cellStyle name="40% - Accent4 120 2" xfId="5725"/>
    <cellStyle name="40% - Accent4 120 2 2" xfId="10404"/>
    <cellStyle name="40% - Accent4 120 2 2 2" xfId="19419"/>
    <cellStyle name="40% - Accent4 120 2 3" xfId="14912"/>
    <cellStyle name="40% - Accent4 120 3" xfId="8511"/>
    <cellStyle name="40% - Accent4 120 3 2" xfId="17526"/>
    <cellStyle name="40% - Accent4 120 4" xfId="13019"/>
    <cellStyle name="40% - Accent4 121" xfId="3135"/>
    <cellStyle name="40% - Accent4 121 2" xfId="5726"/>
    <cellStyle name="40% - Accent4 121 2 2" xfId="10405"/>
    <cellStyle name="40% - Accent4 121 2 2 2" xfId="19420"/>
    <cellStyle name="40% - Accent4 121 2 3" xfId="14913"/>
    <cellStyle name="40% - Accent4 121 3" xfId="8524"/>
    <cellStyle name="40% - Accent4 121 3 2" xfId="17539"/>
    <cellStyle name="40% - Accent4 121 4" xfId="13032"/>
    <cellStyle name="40% - Accent4 122" xfId="3157"/>
    <cellStyle name="40% - Accent4 123" xfId="3199"/>
    <cellStyle name="40% - Accent4 124" xfId="3241"/>
    <cellStyle name="40% - Accent4 125" xfId="3283"/>
    <cellStyle name="40% - Accent4 126" xfId="3324"/>
    <cellStyle name="40% - Accent4 127" xfId="3366"/>
    <cellStyle name="40% - Accent4 127 2" xfId="5727"/>
    <cellStyle name="40% - Accent4 127 2 2" xfId="10406"/>
    <cellStyle name="40% - Accent4 127 2 2 2" xfId="19421"/>
    <cellStyle name="40% - Accent4 127 2 3" xfId="14914"/>
    <cellStyle name="40% - Accent4 127 3" xfId="8545"/>
    <cellStyle name="40% - Accent4 127 3 2" xfId="17560"/>
    <cellStyle name="40% - Accent4 127 4" xfId="13053"/>
    <cellStyle name="40% - Accent4 128" xfId="3371"/>
    <cellStyle name="40% - Accent4 128 2" xfId="5728"/>
    <cellStyle name="40% - Accent4 128 2 2" xfId="10407"/>
    <cellStyle name="40% - Accent4 128 2 2 2" xfId="19422"/>
    <cellStyle name="40% - Accent4 128 2 3" xfId="14915"/>
    <cellStyle name="40% - Accent4 128 3" xfId="8550"/>
    <cellStyle name="40% - Accent4 128 3 2" xfId="17565"/>
    <cellStyle name="40% - Accent4 128 4" xfId="13058"/>
    <cellStyle name="40% - Accent4 129" xfId="3384"/>
    <cellStyle name="40% - Accent4 129 2" xfId="5729"/>
    <cellStyle name="40% - Accent4 129 2 2" xfId="10408"/>
    <cellStyle name="40% - Accent4 129 2 2 2" xfId="19423"/>
    <cellStyle name="40% - Accent4 129 2 3" xfId="14916"/>
    <cellStyle name="40% - Accent4 129 3" xfId="8563"/>
    <cellStyle name="40% - Accent4 129 3 2" xfId="17578"/>
    <cellStyle name="40% - Accent4 129 4" xfId="13071"/>
    <cellStyle name="40% - Accent4 13" xfId="1866"/>
    <cellStyle name="40% - Accent4 13 2" xfId="1867"/>
    <cellStyle name="40% - Accent4 13 2 2" xfId="5730"/>
    <cellStyle name="40% - Accent4 13 2 2 2" xfId="10409"/>
    <cellStyle name="40% - Accent4 13 2 2 2 2" xfId="19424"/>
    <cellStyle name="40% - Accent4 13 2 2 3" xfId="14917"/>
    <cellStyle name="40% - Accent4 13 2 3" xfId="7983"/>
    <cellStyle name="40% - Accent4 13 2 3 2" xfId="16998"/>
    <cellStyle name="40% - Accent4 13 2 4" xfId="12491"/>
    <cellStyle name="40% - Accent4 13 3" xfId="5731"/>
    <cellStyle name="40% - Accent4 13 3 2" xfId="10410"/>
    <cellStyle name="40% - Accent4 13 3 2 2" xfId="19425"/>
    <cellStyle name="40% - Accent4 13 3 3" xfId="14918"/>
    <cellStyle name="40% - Accent4 13 4" xfId="7982"/>
    <cellStyle name="40% - Accent4 13 4 2" xfId="16997"/>
    <cellStyle name="40% - Accent4 13 5" xfId="12490"/>
    <cellStyle name="40% - Accent4 13_draft transactions report_052009_rvsd" xfId="1868"/>
    <cellStyle name="40% - Accent4 130" xfId="3405"/>
    <cellStyle name="40% - Accent4 130 2" xfId="5732"/>
    <cellStyle name="40% - Accent4 130 2 2" xfId="10411"/>
    <cellStyle name="40% - Accent4 130 2 2 2" xfId="19426"/>
    <cellStyle name="40% - Accent4 130 2 3" xfId="14919"/>
    <cellStyle name="40% - Accent4 130 3" xfId="8584"/>
    <cellStyle name="40% - Accent4 130 3 2" xfId="17599"/>
    <cellStyle name="40% - Accent4 130 4" xfId="13092"/>
    <cellStyle name="40% - Accent4 131" xfId="3410"/>
    <cellStyle name="40% - Accent4 131 2" xfId="5733"/>
    <cellStyle name="40% - Accent4 131 2 2" xfId="10412"/>
    <cellStyle name="40% - Accent4 131 2 2 2" xfId="19427"/>
    <cellStyle name="40% - Accent4 131 2 3" xfId="14920"/>
    <cellStyle name="40% - Accent4 131 3" xfId="8589"/>
    <cellStyle name="40% - Accent4 131 3 2" xfId="17604"/>
    <cellStyle name="40% - Accent4 131 4" xfId="13097"/>
    <cellStyle name="40% - Accent4 132" xfId="3423"/>
    <cellStyle name="40% - Accent4 132 2" xfId="5734"/>
    <cellStyle name="40% - Accent4 132 2 2" xfId="10413"/>
    <cellStyle name="40% - Accent4 132 2 2 2" xfId="19428"/>
    <cellStyle name="40% - Accent4 132 2 3" xfId="14921"/>
    <cellStyle name="40% - Accent4 132 3" xfId="8602"/>
    <cellStyle name="40% - Accent4 132 3 2" xfId="17617"/>
    <cellStyle name="40% - Accent4 132 4" xfId="13110"/>
    <cellStyle name="40% - Accent4 133" xfId="3436"/>
    <cellStyle name="40% - Accent4 133 2" xfId="5735"/>
    <cellStyle name="40% - Accent4 133 2 2" xfId="10414"/>
    <cellStyle name="40% - Accent4 133 2 2 2" xfId="19429"/>
    <cellStyle name="40% - Accent4 133 2 3" xfId="14922"/>
    <cellStyle name="40% - Accent4 133 3" xfId="8615"/>
    <cellStyle name="40% - Accent4 133 3 2" xfId="17630"/>
    <cellStyle name="40% - Accent4 133 4" xfId="13123"/>
    <cellStyle name="40% - Accent4 134" xfId="3449"/>
    <cellStyle name="40% - Accent4 134 2" xfId="5736"/>
    <cellStyle name="40% - Accent4 134 2 2" xfId="10415"/>
    <cellStyle name="40% - Accent4 134 2 2 2" xfId="19430"/>
    <cellStyle name="40% - Accent4 134 2 3" xfId="14923"/>
    <cellStyle name="40% - Accent4 134 3" xfId="8628"/>
    <cellStyle name="40% - Accent4 134 3 2" xfId="17643"/>
    <cellStyle name="40% - Accent4 134 4" xfId="13136"/>
    <cellStyle name="40% - Accent4 135" xfId="3471"/>
    <cellStyle name="40% - Accent4 136" xfId="3513"/>
    <cellStyle name="40% - Accent4 137" xfId="3554"/>
    <cellStyle name="40% - Accent4 138" xfId="3596"/>
    <cellStyle name="40% - Accent4 138 2" xfId="5737"/>
    <cellStyle name="40% - Accent4 138 2 2" xfId="10416"/>
    <cellStyle name="40% - Accent4 138 2 2 2" xfId="19431"/>
    <cellStyle name="40% - Accent4 138 2 3" xfId="14924"/>
    <cellStyle name="40% - Accent4 138 3" xfId="8649"/>
    <cellStyle name="40% - Accent4 138 3 2" xfId="17664"/>
    <cellStyle name="40% - Accent4 138 4" xfId="13157"/>
    <cellStyle name="40% - Accent4 139" xfId="3615"/>
    <cellStyle name="40% - Accent4 139 2" xfId="5738"/>
    <cellStyle name="40% - Accent4 139 2 2" xfId="10417"/>
    <cellStyle name="40% - Accent4 139 2 2 2" xfId="19432"/>
    <cellStyle name="40% - Accent4 139 2 3" xfId="14925"/>
    <cellStyle name="40% - Accent4 139 3" xfId="8654"/>
    <cellStyle name="40% - Accent4 139 3 2" xfId="17669"/>
    <cellStyle name="40% - Accent4 139 4" xfId="13162"/>
    <cellStyle name="40% - Accent4 14" xfId="1869"/>
    <cellStyle name="40% - Accent4 14 2" xfId="1870"/>
    <cellStyle name="40% - Accent4 14 2 2" xfId="5739"/>
    <cellStyle name="40% - Accent4 14 2 2 2" xfId="10418"/>
    <cellStyle name="40% - Accent4 14 2 2 2 2" xfId="19433"/>
    <cellStyle name="40% - Accent4 14 2 2 3" xfId="14926"/>
    <cellStyle name="40% - Accent4 14 2 3" xfId="7985"/>
    <cellStyle name="40% - Accent4 14 2 3 2" xfId="17000"/>
    <cellStyle name="40% - Accent4 14 2 4" xfId="12493"/>
    <cellStyle name="40% - Accent4 14 3" xfId="5740"/>
    <cellStyle name="40% - Accent4 14 3 2" xfId="10419"/>
    <cellStyle name="40% - Accent4 14 3 2 2" xfId="19434"/>
    <cellStyle name="40% - Accent4 14 3 3" xfId="14927"/>
    <cellStyle name="40% - Accent4 14 4" xfId="7984"/>
    <cellStyle name="40% - Accent4 14 4 2" xfId="16999"/>
    <cellStyle name="40% - Accent4 14 5" xfId="12492"/>
    <cellStyle name="40% - Accent4 14_draft transactions report_052009_rvsd" xfId="1871"/>
    <cellStyle name="40% - Accent4 140" xfId="3628"/>
    <cellStyle name="40% - Accent4 140 2" xfId="5741"/>
    <cellStyle name="40% - Accent4 140 2 2" xfId="10420"/>
    <cellStyle name="40% - Accent4 140 2 2 2" xfId="19435"/>
    <cellStyle name="40% - Accent4 140 2 3" xfId="14928"/>
    <cellStyle name="40% - Accent4 140 3" xfId="8667"/>
    <cellStyle name="40% - Accent4 140 3 2" xfId="17682"/>
    <cellStyle name="40% - Accent4 140 4" xfId="13175"/>
    <cellStyle name="40% - Accent4 141" xfId="3641"/>
    <cellStyle name="40% - Accent4 141 2" xfId="5742"/>
    <cellStyle name="40% - Accent4 141 2 2" xfId="10421"/>
    <cellStyle name="40% - Accent4 141 2 2 2" xfId="19436"/>
    <cellStyle name="40% - Accent4 141 2 3" xfId="14929"/>
    <cellStyle name="40% - Accent4 141 3" xfId="8680"/>
    <cellStyle name="40% - Accent4 141 3 2" xfId="17695"/>
    <cellStyle name="40% - Accent4 141 4" xfId="13188"/>
    <cellStyle name="40% - Accent4 142" xfId="3654"/>
    <cellStyle name="40% - Accent4 142 2" xfId="5743"/>
    <cellStyle name="40% - Accent4 142 2 2" xfId="10422"/>
    <cellStyle name="40% - Accent4 142 2 2 2" xfId="19437"/>
    <cellStyle name="40% - Accent4 142 2 3" xfId="14930"/>
    <cellStyle name="40% - Accent4 142 3" xfId="8693"/>
    <cellStyle name="40% - Accent4 142 3 2" xfId="17708"/>
    <cellStyle name="40% - Accent4 142 4" xfId="13201"/>
    <cellStyle name="40% - Accent4 143" xfId="3667"/>
    <cellStyle name="40% - Accent4 143 2" xfId="5744"/>
    <cellStyle name="40% - Accent4 143 2 2" xfId="10423"/>
    <cellStyle name="40% - Accent4 143 2 2 2" xfId="19438"/>
    <cellStyle name="40% - Accent4 143 2 3" xfId="14931"/>
    <cellStyle name="40% - Accent4 143 3" xfId="8706"/>
    <cellStyle name="40% - Accent4 143 3 2" xfId="17721"/>
    <cellStyle name="40% - Accent4 143 4" xfId="13214"/>
    <cellStyle name="40% - Accent4 144" xfId="3680"/>
    <cellStyle name="40% - Accent4 144 2" xfId="5745"/>
    <cellStyle name="40% - Accent4 144 2 2" xfId="10424"/>
    <cellStyle name="40% - Accent4 144 2 2 2" xfId="19439"/>
    <cellStyle name="40% - Accent4 144 2 3" xfId="14932"/>
    <cellStyle name="40% - Accent4 144 3" xfId="8719"/>
    <cellStyle name="40% - Accent4 144 3 2" xfId="17734"/>
    <cellStyle name="40% - Accent4 144 4" xfId="13227"/>
    <cellStyle name="40% - Accent4 145" xfId="3693"/>
    <cellStyle name="40% - Accent4 145 2" xfId="5746"/>
    <cellStyle name="40% - Accent4 145 2 2" xfId="10425"/>
    <cellStyle name="40% - Accent4 145 2 2 2" xfId="19440"/>
    <cellStyle name="40% - Accent4 145 2 3" xfId="14933"/>
    <cellStyle name="40% - Accent4 145 3" xfId="8732"/>
    <cellStyle name="40% - Accent4 145 3 2" xfId="17747"/>
    <cellStyle name="40% - Accent4 145 4" xfId="13240"/>
    <cellStyle name="40% - Accent4 146" xfId="3707"/>
    <cellStyle name="40% - Accent4 146 2" xfId="5747"/>
    <cellStyle name="40% - Accent4 146 2 2" xfId="10426"/>
    <cellStyle name="40% - Accent4 146 2 2 2" xfId="19441"/>
    <cellStyle name="40% - Accent4 146 2 3" xfId="14934"/>
    <cellStyle name="40% - Accent4 146 3" xfId="8745"/>
    <cellStyle name="40% - Accent4 146 3 2" xfId="17760"/>
    <cellStyle name="40% - Accent4 146 4" xfId="13253"/>
    <cellStyle name="40% - Accent4 147" xfId="3602"/>
    <cellStyle name="40% - Accent4 148" xfId="3756"/>
    <cellStyle name="40% - Accent4 149" xfId="3797"/>
    <cellStyle name="40% - Accent4 15" xfId="1872"/>
    <cellStyle name="40% - Accent4 15 2" xfId="1873"/>
    <cellStyle name="40% - Accent4 15 2 2" xfId="5748"/>
    <cellStyle name="40% - Accent4 15 2 2 2" xfId="10427"/>
    <cellStyle name="40% - Accent4 15 2 2 2 2" xfId="19442"/>
    <cellStyle name="40% - Accent4 15 2 2 3" xfId="14935"/>
    <cellStyle name="40% - Accent4 15 2 3" xfId="7987"/>
    <cellStyle name="40% - Accent4 15 2 3 2" xfId="17002"/>
    <cellStyle name="40% - Accent4 15 2 4" xfId="12495"/>
    <cellStyle name="40% - Accent4 15 3" xfId="5749"/>
    <cellStyle name="40% - Accent4 15 3 2" xfId="10428"/>
    <cellStyle name="40% - Accent4 15 3 2 2" xfId="19443"/>
    <cellStyle name="40% - Accent4 15 3 3" xfId="14936"/>
    <cellStyle name="40% - Accent4 15 4" xfId="7986"/>
    <cellStyle name="40% - Accent4 15 4 2" xfId="17001"/>
    <cellStyle name="40% - Accent4 15 5" xfId="12494"/>
    <cellStyle name="40% - Accent4 15_draft transactions report_052009_rvsd" xfId="1874"/>
    <cellStyle name="40% - Accent4 150" xfId="3839"/>
    <cellStyle name="40% - Accent4 151" xfId="3881"/>
    <cellStyle name="40% - Accent4 152" xfId="3994"/>
    <cellStyle name="40% - Accent4 153" xfId="5750"/>
    <cellStyle name="40% - Accent4 153 2" xfId="10429"/>
    <cellStyle name="40% - Accent4 153 2 2" xfId="19444"/>
    <cellStyle name="40% - Accent4 153 3" xfId="14937"/>
    <cellStyle name="40% - Accent4 154" xfId="7966"/>
    <cellStyle name="40% - Accent4 154 2" xfId="16981"/>
    <cellStyle name="40% - Accent4 155" xfId="12474"/>
    <cellStyle name="40% - Accent4 16" xfId="1875"/>
    <cellStyle name="40% - Accent4 16 2" xfId="1876"/>
    <cellStyle name="40% - Accent4 16 2 2" xfId="5751"/>
    <cellStyle name="40% - Accent4 16 2 2 2" xfId="10430"/>
    <cellStyle name="40% - Accent4 16 2 2 2 2" xfId="19445"/>
    <cellStyle name="40% - Accent4 16 2 2 3" xfId="14938"/>
    <cellStyle name="40% - Accent4 16 2 3" xfId="7989"/>
    <cellStyle name="40% - Accent4 16 2 3 2" xfId="17004"/>
    <cellStyle name="40% - Accent4 16 2 4" xfId="12497"/>
    <cellStyle name="40% - Accent4 16 3" xfId="5752"/>
    <cellStyle name="40% - Accent4 16 3 2" xfId="10431"/>
    <cellStyle name="40% - Accent4 16 3 2 2" xfId="19446"/>
    <cellStyle name="40% - Accent4 16 3 3" xfId="14939"/>
    <cellStyle name="40% - Accent4 16 4" xfId="7988"/>
    <cellStyle name="40% - Accent4 16 4 2" xfId="17003"/>
    <cellStyle name="40% - Accent4 16 5" xfId="12496"/>
    <cellStyle name="40% - Accent4 16_draft transactions report_052009_rvsd" xfId="1877"/>
    <cellStyle name="40% - Accent4 17" xfId="1878"/>
    <cellStyle name="40% - Accent4 17 2" xfId="1879"/>
    <cellStyle name="40% - Accent4 17 2 2" xfId="5753"/>
    <cellStyle name="40% - Accent4 17 2 2 2" xfId="10432"/>
    <cellStyle name="40% - Accent4 17 2 2 2 2" xfId="19447"/>
    <cellStyle name="40% - Accent4 17 2 2 3" xfId="14940"/>
    <cellStyle name="40% - Accent4 17 2 3" xfId="7991"/>
    <cellStyle name="40% - Accent4 17 2 3 2" xfId="17006"/>
    <cellStyle name="40% - Accent4 17 2 4" xfId="12499"/>
    <cellStyle name="40% - Accent4 17 3" xfId="5754"/>
    <cellStyle name="40% - Accent4 17 3 2" xfId="10433"/>
    <cellStyle name="40% - Accent4 17 3 2 2" xfId="19448"/>
    <cellStyle name="40% - Accent4 17 3 3" xfId="14941"/>
    <cellStyle name="40% - Accent4 17 4" xfId="7990"/>
    <cellStyle name="40% - Accent4 17 4 2" xfId="17005"/>
    <cellStyle name="40% - Accent4 17 5" xfId="12498"/>
    <cellStyle name="40% - Accent4 17_draft transactions report_052009_rvsd" xfId="1880"/>
    <cellStyle name="40% - Accent4 18" xfId="1881"/>
    <cellStyle name="40% - Accent4 18 2" xfId="1882"/>
    <cellStyle name="40% - Accent4 18 2 2" xfId="5755"/>
    <cellStyle name="40% - Accent4 18 2 2 2" xfId="10434"/>
    <cellStyle name="40% - Accent4 18 2 2 2 2" xfId="19449"/>
    <cellStyle name="40% - Accent4 18 2 2 3" xfId="14942"/>
    <cellStyle name="40% - Accent4 18 2 3" xfId="7993"/>
    <cellStyle name="40% - Accent4 18 2 3 2" xfId="17008"/>
    <cellStyle name="40% - Accent4 18 2 4" xfId="12501"/>
    <cellStyle name="40% - Accent4 18 3" xfId="5756"/>
    <cellStyle name="40% - Accent4 18 3 2" xfId="10435"/>
    <cellStyle name="40% - Accent4 18 3 2 2" xfId="19450"/>
    <cellStyle name="40% - Accent4 18 3 3" xfId="14943"/>
    <cellStyle name="40% - Accent4 18 4" xfId="7992"/>
    <cellStyle name="40% - Accent4 18 4 2" xfId="17007"/>
    <cellStyle name="40% - Accent4 18 5" xfId="12500"/>
    <cellStyle name="40% - Accent4 18_draft transactions report_052009_rvsd" xfId="1883"/>
    <cellStyle name="40% - Accent4 19" xfId="1884"/>
    <cellStyle name="40% - Accent4 19 2" xfId="1885"/>
    <cellStyle name="40% - Accent4 19 2 2" xfId="5757"/>
    <cellStyle name="40% - Accent4 19 2 2 2" xfId="10436"/>
    <cellStyle name="40% - Accent4 19 2 2 2 2" xfId="19451"/>
    <cellStyle name="40% - Accent4 19 2 2 3" xfId="14944"/>
    <cellStyle name="40% - Accent4 19 2 3" xfId="7995"/>
    <cellStyle name="40% - Accent4 19 2 3 2" xfId="17010"/>
    <cellStyle name="40% - Accent4 19 2 4" xfId="12503"/>
    <cellStyle name="40% - Accent4 19 3" xfId="5758"/>
    <cellStyle name="40% - Accent4 19 3 2" xfId="10437"/>
    <cellStyle name="40% - Accent4 19 3 2 2" xfId="19452"/>
    <cellStyle name="40% - Accent4 19 3 3" xfId="14945"/>
    <cellStyle name="40% - Accent4 19 4" xfId="7994"/>
    <cellStyle name="40% - Accent4 19 4 2" xfId="17009"/>
    <cellStyle name="40% - Accent4 19 5" xfId="12502"/>
    <cellStyle name="40% - Accent4 19_draft transactions report_052009_rvsd" xfId="1886"/>
    <cellStyle name="40% - Accent4 2" xfId="1887"/>
    <cellStyle name="40% - Accent4 2 2" xfId="1888"/>
    <cellStyle name="40% - Accent4 2 2 2" xfId="1889"/>
    <cellStyle name="40% - Accent4 2 2 2 2" xfId="5759"/>
    <cellStyle name="40% - Accent4 2 2 2 2 2" xfId="10438"/>
    <cellStyle name="40% - Accent4 2 2 2 2 2 2" xfId="19453"/>
    <cellStyle name="40% - Accent4 2 2 2 2 3" xfId="14946"/>
    <cellStyle name="40% - Accent4 2 2 2 3" xfId="7998"/>
    <cellStyle name="40% - Accent4 2 2 2 3 2" xfId="17013"/>
    <cellStyle name="40% - Accent4 2 2 2 4" xfId="12506"/>
    <cellStyle name="40% - Accent4 2 2 3" xfId="5760"/>
    <cellStyle name="40% - Accent4 2 2 3 2" xfId="10439"/>
    <cellStyle name="40% - Accent4 2 2 3 2 2" xfId="19454"/>
    <cellStyle name="40% - Accent4 2 2 3 3" xfId="14947"/>
    <cellStyle name="40% - Accent4 2 2 4" xfId="7997"/>
    <cellStyle name="40% - Accent4 2 2 4 2" xfId="17012"/>
    <cellStyle name="40% - Accent4 2 2 5" xfId="12505"/>
    <cellStyle name="40% - Accent4 2 2_draft transactions report_052009_rvsd" xfId="1890"/>
    <cellStyle name="40% - Accent4 2 3" xfId="1891"/>
    <cellStyle name="40% - Accent4 2 3 2" xfId="5761"/>
    <cellStyle name="40% - Accent4 2 3 2 2" xfId="10440"/>
    <cellStyle name="40% - Accent4 2 3 2 2 2" xfId="19455"/>
    <cellStyle name="40% - Accent4 2 3 2 3" xfId="14948"/>
    <cellStyle name="40% - Accent4 2 3 3" xfId="7999"/>
    <cellStyle name="40% - Accent4 2 3 3 2" xfId="17014"/>
    <cellStyle name="40% - Accent4 2 3 4" xfId="12507"/>
    <cellStyle name="40% - Accent4 2 4" xfId="5762"/>
    <cellStyle name="40% - Accent4 2 4 2" xfId="10441"/>
    <cellStyle name="40% - Accent4 2 4 2 2" xfId="19456"/>
    <cellStyle name="40% - Accent4 2 4 3" xfId="14949"/>
    <cellStyle name="40% - Accent4 2 5" xfId="7996"/>
    <cellStyle name="40% - Accent4 2 5 2" xfId="17011"/>
    <cellStyle name="40% - Accent4 2 6" xfId="12504"/>
    <cellStyle name="40% - Accent4 2_draft transactions report_052009_rvsd" xfId="1892"/>
    <cellStyle name="40% - Accent4 20" xfId="1893"/>
    <cellStyle name="40% - Accent4 20 2" xfId="1894"/>
    <cellStyle name="40% - Accent4 20 2 2" xfId="5763"/>
    <cellStyle name="40% - Accent4 20 2 2 2" xfId="10442"/>
    <cellStyle name="40% - Accent4 20 2 2 2 2" xfId="19457"/>
    <cellStyle name="40% - Accent4 20 2 2 3" xfId="14950"/>
    <cellStyle name="40% - Accent4 20 2 3" xfId="8001"/>
    <cellStyle name="40% - Accent4 20 2 3 2" xfId="17016"/>
    <cellStyle name="40% - Accent4 20 2 4" xfId="12509"/>
    <cellStyle name="40% - Accent4 20 3" xfId="5764"/>
    <cellStyle name="40% - Accent4 20 3 2" xfId="10443"/>
    <cellStyle name="40% - Accent4 20 3 2 2" xfId="19458"/>
    <cellStyle name="40% - Accent4 20 3 3" xfId="14951"/>
    <cellStyle name="40% - Accent4 20 4" xfId="8000"/>
    <cellStyle name="40% - Accent4 20 4 2" xfId="17015"/>
    <cellStyle name="40% - Accent4 20 5" xfId="12508"/>
    <cellStyle name="40% - Accent4 20_draft transactions report_052009_rvsd" xfId="1895"/>
    <cellStyle name="40% - Accent4 21" xfId="1896"/>
    <cellStyle name="40% - Accent4 21 2" xfId="1897"/>
    <cellStyle name="40% - Accent4 21 2 2" xfId="5765"/>
    <cellStyle name="40% - Accent4 21 2 2 2" xfId="10444"/>
    <cellStyle name="40% - Accent4 21 2 2 2 2" xfId="19459"/>
    <cellStyle name="40% - Accent4 21 2 2 3" xfId="14952"/>
    <cellStyle name="40% - Accent4 21 2 3" xfId="8003"/>
    <cellStyle name="40% - Accent4 21 2 3 2" xfId="17018"/>
    <cellStyle name="40% - Accent4 21 2 4" xfId="12511"/>
    <cellStyle name="40% - Accent4 21 3" xfId="5766"/>
    <cellStyle name="40% - Accent4 21 3 2" xfId="10445"/>
    <cellStyle name="40% - Accent4 21 3 2 2" xfId="19460"/>
    <cellStyle name="40% - Accent4 21 3 3" xfId="14953"/>
    <cellStyle name="40% - Accent4 21 4" xfId="8002"/>
    <cellStyle name="40% - Accent4 21 4 2" xfId="17017"/>
    <cellStyle name="40% - Accent4 21 5" xfId="12510"/>
    <cellStyle name="40% - Accent4 21_draft transactions report_052009_rvsd" xfId="1898"/>
    <cellStyle name="40% - Accent4 22" xfId="1899"/>
    <cellStyle name="40% - Accent4 22 2" xfId="1900"/>
    <cellStyle name="40% - Accent4 22 2 2" xfId="5767"/>
    <cellStyle name="40% - Accent4 22 2 2 2" xfId="10446"/>
    <cellStyle name="40% - Accent4 22 2 2 2 2" xfId="19461"/>
    <cellStyle name="40% - Accent4 22 2 2 3" xfId="14954"/>
    <cellStyle name="40% - Accent4 22 2 3" xfId="8005"/>
    <cellStyle name="40% - Accent4 22 2 3 2" xfId="17020"/>
    <cellStyle name="40% - Accent4 22 2 4" xfId="12513"/>
    <cellStyle name="40% - Accent4 22 3" xfId="5768"/>
    <cellStyle name="40% - Accent4 22 3 2" xfId="10447"/>
    <cellStyle name="40% - Accent4 22 3 2 2" xfId="19462"/>
    <cellStyle name="40% - Accent4 22 3 3" xfId="14955"/>
    <cellStyle name="40% - Accent4 22 4" xfId="8004"/>
    <cellStyle name="40% - Accent4 22 4 2" xfId="17019"/>
    <cellStyle name="40% - Accent4 22 5" xfId="12512"/>
    <cellStyle name="40% - Accent4 22_draft transactions report_052009_rvsd" xfId="1901"/>
    <cellStyle name="40% - Accent4 23" xfId="1902"/>
    <cellStyle name="40% - Accent4 23 2" xfId="1903"/>
    <cellStyle name="40% - Accent4 23 2 2" xfId="5769"/>
    <cellStyle name="40% - Accent4 23 2 2 2" xfId="10448"/>
    <cellStyle name="40% - Accent4 23 2 2 2 2" xfId="19463"/>
    <cellStyle name="40% - Accent4 23 2 2 3" xfId="14956"/>
    <cellStyle name="40% - Accent4 23 2 3" xfId="8007"/>
    <cellStyle name="40% - Accent4 23 2 3 2" xfId="17022"/>
    <cellStyle name="40% - Accent4 23 2 4" xfId="12515"/>
    <cellStyle name="40% - Accent4 23 3" xfId="5770"/>
    <cellStyle name="40% - Accent4 23 3 2" xfId="10449"/>
    <cellStyle name="40% - Accent4 23 3 2 2" xfId="19464"/>
    <cellStyle name="40% - Accent4 23 3 3" xfId="14957"/>
    <cellStyle name="40% - Accent4 23 4" xfId="8006"/>
    <cellStyle name="40% - Accent4 23 4 2" xfId="17021"/>
    <cellStyle name="40% - Accent4 23 5" xfId="12514"/>
    <cellStyle name="40% - Accent4 23_draft transactions report_052009_rvsd" xfId="1904"/>
    <cellStyle name="40% - Accent4 24" xfId="1905"/>
    <cellStyle name="40% - Accent4 24 2" xfId="1906"/>
    <cellStyle name="40% - Accent4 24 2 2" xfId="5771"/>
    <cellStyle name="40% - Accent4 24 2 2 2" xfId="10450"/>
    <cellStyle name="40% - Accent4 24 2 2 2 2" xfId="19465"/>
    <cellStyle name="40% - Accent4 24 2 2 3" xfId="14958"/>
    <cellStyle name="40% - Accent4 24 2 3" xfId="8009"/>
    <cellStyle name="40% - Accent4 24 2 3 2" xfId="17024"/>
    <cellStyle name="40% - Accent4 24 2 4" xfId="12517"/>
    <cellStyle name="40% - Accent4 24 3" xfId="5772"/>
    <cellStyle name="40% - Accent4 24 3 2" xfId="10451"/>
    <cellStyle name="40% - Accent4 24 3 2 2" xfId="19466"/>
    <cellStyle name="40% - Accent4 24 3 3" xfId="14959"/>
    <cellStyle name="40% - Accent4 24 4" xfId="8008"/>
    <cellStyle name="40% - Accent4 24 4 2" xfId="17023"/>
    <cellStyle name="40% - Accent4 24 5" xfId="12516"/>
    <cellStyle name="40% - Accent4 24_draft transactions report_052009_rvsd" xfId="1907"/>
    <cellStyle name="40% - Accent4 25" xfId="1908"/>
    <cellStyle name="40% - Accent4 25 2" xfId="1909"/>
    <cellStyle name="40% - Accent4 25 2 2" xfId="5773"/>
    <cellStyle name="40% - Accent4 25 2 2 2" xfId="10452"/>
    <cellStyle name="40% - Accent4 25 2 2 2 2" xfId="19467"/>
    <cellStyle name="40% - Accent4 25 2 2 3" xfId="14960"/>
    <cellStyle name="40% - Accent4 25 2 3" xfId="8011"/>
    <cellStyle name="40% - Accent4 25 2 3 2" xfId="17026"/>
    <cellStyle name="40% - Accent4 25 2 4" xfId="12519"/>
    <cellStyle name="40% - Accent4 25 3" xfId="5774"/>
    <cellStyle name="40% - Accent4 25 3 2" xfId="10453"/>
    <cellStyle name="40% - Accent4 25 3 2 2" xfId="19468"/>
    <cellStyle name="40% - Accent4 25 3 3" xfId="14961"/>
    <cellStyle name="40% - Accent4 25 4" xfId="8010"/>
    <cellStyle name="40% - Accent4 25 4 2" xfId="17025"/>
    <cellStyle name="40% - Accent4 25 5" xfId="12518"/>
    <cellStyle name="40% - Accent4 25_draft transactions report_052009_rvsd" xfId="1910"/>
    <cellStyle name="40% - Accent4 26" xfId="1911"/>
    <cellStyle name="40% - Accent4 26 2" xfId="1912"/>
    <cellStyle name="40% - Accent4 26 2 2" xfId="5775"/>
    <cellStyle name="40% - Accent4 26 2 2 2" xfId="10454"/>
    <cellStyle name="40% - Accent4 26 2 2 2 2" xfId="19469"/>
    <cellStyle name="40% - Accent4 26 2 2 3" xfId="14962"/>
    <cellStyle name="40% - Accent4 26 2 3" xfId="8013"/>
    <cellStyle name="40% - Accent4 26 2 3 2" xfId="17028"/>
    <cellStyle name="40% - Accent4 26 2 4" xfId="12521"/>
    <cellStyle name="40% - Accent4 26 3" xfId="5776"/>
    <cellStyle name="40% - Accent4 26 3 2" xfId="10455"/>
    <cellStyle name="40% - Accent4 26 3 2 2" xfId="19470"/>
    <cellStyle name="40% - Accent4 26 3 3" xfId="14963"/>
    <cellStyle name="40% - Accent4 26 4" xfId="8012"/>
    <cellStyle name="40% - Accent4 26 4 2" xfId="17027"/>
    <cellStyle name="40% - Accent4 26 5" xfId="12520"/>
    <cellStyle name="40% - Accent4 26_draft transactions report_052009_rvsd" xfId="1913"/>
    <cellStyle name="40% - Accent4 27" xfId="1914"/>
    <cellStyle name="40% - Accent4 27 2" xfId="1915"/>
    <cellStyle name="40% - Accent4 27 2 2" xfId="5777"/>
    <cellStyle name="40% - Accent4 27 2 2 2" xfId="10456"/>
    <cellStyle name="40% - Accent4 27 2 2 2 2" xfId="19471"/>
    <cellStyle name="40% - Accent4 27 2 2 3" xfId="14964"/>
    <cellStyle name="40% - Accent4 27 2 3" xfId="8015"/>
    <cellStyle name="40% - Accent4 27 2 3 2" xfId="17030"/>
    <cellStyle name="40% - Accent4 27 2 4" xfId="12523"/>
    <cellStyle name="40% - Accent4 27 3" xfId="5778"/>
    <cellStyle name="40% - Accent4 27 3 2" xfId="10457"/>
    <cellStyle name="40% - Accent4 27 3 2 2" xfId="19472"/>
    <cellStyle name="40% - Accent4 27 3 3" xfId="14965"/>
    <cellStyle name="40% - Accent4 27 4" xfId="8014"/>
    <cellStyle name="40% - Accent4 27 4 2" xfId="17029"/>
    <cellStyle name="40% - Accent4 27 5" xfId="12522"/>
    <cellStyle name="40% - Accent4 27_draft transactions report_052009_rvsd" xfId="1916"/>
    <cellStyle name="40% - Accent4 28" xfId="1917"/>
    <cellStyle name="40% - Accent4 28 2" xfId="1918"/>
    <cellStyle name="40% - Accent4 28 2 2" xfId="5779"/>
    <cellStyle name="40% - Accent4 28 2 2 2" xfId="10458"/>
    <cellStyle name="40% - Accent4 28 2 2 2 2" xfId="19473"/>
    <cellStyle name="40% - Accent4 28 2 2 3" xfId="14966"/>
    <cellStyle name="40% - Accent4 28 2 3" xfId="8017"/>
    <cellStyle name="40% - Accent4 28 2 3 2" xfId="17032"/>
    <cellStyle name="40% - Accent4 28 2 4" xfId="12525"/>
    <cellStyle name="40% - Accent4 28 3" xfId="5780"/>
    <cellStyle name="40% - Accent4 28 3 2" xfId="10459"/>
    <cellStyle name="40% - Accent4 28 3 2 2" xfId="19474"/>
    <cellStyle name="40% - Accent4 28 3 3" xfId="14967"/>
    <cellStyle name="40% - Accent4 28 4" xfId="8016"/>
    <cellStyle name="40% - Accent4 28 4 2" xfId="17031"/>
    <cellStyle name="40% - Accent4 28 5" xfId="12524"/>
    <cellStyle name="40% - Accent4 28_draft transactions report_052009_rvsd" xfId="1919"/>
    <cellStyle name="40% - Accent4 29" xfId="1920"/>
    <cellStyle name="40% - Accent4 29 2" xfId="1921"/>
    <cellStyle name="40% - Accent4 29 2 2" xfId="5781"/>
    <cellStyle name="40% - Accent4 29 2 2 2" xfId="10460"/>
    <cellStyle name="40% - Accent4 29 2 2 2 2" xfId="19475"/>
    <cellStyle name="40% - Accent4 29 2 2 3" xfId="14968"/>
    <cellStyle name="40% - Accent4 29 2 3" xfId="8019"/>
    <cellStyle name="40% - Accent4 29 2 3 2" xfId="17034"/>
    <cellStyle name="40% - Accent4 29 2 4" xfId="12527"/>
    <cellStyle name="40% - Accent4 29 3" xfId="5782"/>
    <cellStyle name="40% - Accent4 29 3 2" xfId="10461"/>
    <cellStyle name="40% - Accent4 29 3 2 2" xfId="19476"/>
    <cellStyle name="40% - Accent4 29 3 3" xfId="14969"/>
    <cellStyle name="40% - Accent4 29 4" xfId="8018"/>
    <cellStyle name="40% - Accent4 29 4 2" xfId="17033"/>
    <cellStyle name="40% - Accent4 29 5" xfId="12526"/>
    <cellStyle name="40% - Accent4 29_draft transactions report_052009_rvsd" xfId="1922"/>
    <cellStyle name="40% - Accent4 3" xfId="1923"/>
    <cellStyle name="40% - Accent4 3 2" xfId="1924"/>
    <cellStyle name="40% - Accent4 3 2 2" xfId="1925"/>
    <cellStyle name="40% - Accent4 3 2 2 2" xfId="5783"/>
    <cellStyle name="40% - Accent4 3 2 2 2 2" xfId="10462"/>
    <cellStyle name="40% - Accent4 3 2 2 2 2 2" xfId="19477"/>
    <cellStyle name="40% - Accent4 3 2 2 2 3" xfId="14970"/>
    <cellStyle name="40% - Accent4 3 2 2 3" xfId="8022"/>
    <cellStyle name="40% - Accent4 3 2 2 3 2" xfId="17037"/>
    <cellStyle name="40% - Accent4 3 2 2 4" xfId="12530"/>
    <cellStyle name="40% - Accent4 3 2 3" xfId="5784"/>
    <cellStyle name="40% - Accent4 3 2 3 2" xfId="10463"/>
    <cellStyle name="40% - Accent4 3 2 3 2 2" xfId="19478"/>
    <cellStyle name="40% - Accent4 3 2 3 3" xfId="14971"/>
    <cellStyle name="40% - Accent4 3 2 4" xfId="8021"/>
    <cellStyle name="40% - Accent4 3 2 4 2" xfId="17036"/>
    <cellStyle name="40% - Accent4 3 2 5" xfId="12529"/>
    <cellStyle name="40% - Accent4 3 2_draft transactions report_052009_rvsd" xfId="1926"/>
    <cellStyle name="40% - Accent4 3 3" xfId="1927"/>
    <cellStyle name="40% - Accent4 3 3 2" xfId="5785"/>
    <cellStyle name="40% - Accent4 3 3 2 2" xfId="10464"/>
    <cellStyle name="40% - Accent4 3 3 2 2 2" xfId="19479"/>
    <cellStyle name="40% - Accent4 3 3 2 3" xfId="14972"/>
    <cellStyle name="40% - Accent4 3 3 3" xfId="8023"/>
    <cellStyle name="40% - Accent4 3 3 3 2" xfId="17038"/>
    <cellStyle name="40% - Accent4 3 3 4" xfId="12531"/>
    <cellStyle name="40% - Accent4 3 4" xfId="5786"/>
    <cellStyle name="40% - Accent4 3 4 2" xfId="10465"/>
    <cellStyle name="40% - Accent4 3 4 2 2" xfId="19480"/>
    <cellStyle name="40% - Accent4 3 4 3" xfId="14973"/>
    <cellStyle name="40% - Accent4 3 5" xfId="8020"/>
    <cellStyle name="40% - Accent4 3 5 2" xfId="17035"/>
    <cellStyle name="40% - Accent4 3 6" xfId="12528"/>
    <cellStyle name="40% - Accent4 3_draft transactions report_052009_rvsd" xfId="1928"/>
    <cellStyle name="40% - Accent4 30" xfId="1929"/>
    <cellStyle name="40% - Accent4 30 2" xfId="1930"/>
    <cellStyle name="40% - Accent4 30 2 2" xfId="5787"/>
    <cellStyle name="40% - Accent4 30 2 2 2" xfId="10466"/>
    <cellStyle name="40% - Accent4 30 2 2 2 2" xfId="19481"/>
    <cellStyle name="40% - Accent4 30 2 2 3" xfId="14974"/>
    <cellStyle name="40% - Accent4 30 2 3" xfId="8025"/>
    <cellStyle name="40% - Accent4 30 2 3 2" xfId="17040"/>
    <cellStyle name="40% - Accent4 30 2 4" xfId="12533"/>
    <cellStyle name="40% - Accent4 30 3" xfId="5788"/>
    <cellStyle name="40% - Accent4 30 3 2" xfId="10467"/>
    <cellStyle name="40% - Accent4 30 3 2 2" xfId="19482"/>
    <cellStyle name="40% - Accent4 30 3 3" xfId="14975"/>
    <cellStyle name="40% - Accent4 30 4" xfId="8024"/>
    <cellStyle name="40% - Accent4 30 4 2" xfId="17039"/>
    <cellStyle name="40% - Accent4 30 5" xfId="12532"/>
    <cellStyle name="40% - Accent4 30_draft transactions report_052009_rvsd" xfId="1931"/>
    <cellStyle name="40% - Accent4 31" xfId="1932"/>
    <cellStyle name="40% - Accent4 31 2" xfId="1933"/>
    <cellStyle name="40% - Accent4 31 2 2" xfId="5789"/>
    <cellStyle name="40% - Accent4 31 2 2 2" xfId="10468"/>
    <cellStyle name="40% - Accent4 31 2 2 2 2" xfId="19483"/>
    <cellStyle name="40% - Accent4 31 2 2 3" xfId="14976"/>
    <cellStyle name="40% - Accent4 31 2 3" xfId="8027"/>
    <cellStyle name="40% - Accent4 31 2 3 2" xfId="17042"/>
    <cellStyle name="40% - Accent4 31 2 4" xfId="12535"/>
    <cellStyle name="40% - Accent4 31 3" xfId="5790"/>
    <cellStyle name="40% - Accent4 31 3 2" xfId="10469"/>
    <cellStyle name="40% - Accent4 31 3 2 2" xfId="19484"/>
    <cellStyle name="40% - Accent4 31 3 3" xfId="14977"/>
    <cellStyle name="40% - Accent4 31 4" xfId="8026"/>
    <cellStyle name="40% - Accent4 31 4 2" xfId="17041"/>
    <cellStyle name="40% - Accent4 31 5" xfId="12534"/>
    <cellStyle name="40% - Accent4 31_draft transactions report_052009_rvsd" xfId="1934"/>
    <cellStyle name="40% - Accent4 32" xfId="1935"/>
    <cellStyle name="40% - Accent4 32 2" xfId="1936"/>
    <cellStyle name="40% - Accent4 32 2 2" xfId="5791"/>
    <cellStyle name="40% - Accent4 32 2 2 2" xfId="10470"/>
    <cellStyle name="40% - Accent4 32 2 2 2 2" xfId="19485"/>
    <cellStyle name="40% - Accent4 32 2 2 3" xfId="14978"/>
    <cellStyle name="40% - Accent4 32 2 3" xfId="8029"/>
    <cellStyle name="40% - Accent4 32 2 3 2" xfId="17044"/>
    <cellStyle name="40% - Accent4 32 2 4" xfId="12537"/>
    <cellStyle name="40% - Accent4 32 3" xfId="5792"/>
    <cellStyle name="40% - Accent4 32 3 2" xfId="10471"/>
    <cellStyle name="40% - Accent4 32 3 2 2" xfId="19486"/>
    <cellStyle name="40% - Accent4 32 3 3" xfId="14979"/>
    <cellStyle name="40% - Accent4 32 4" xfId="8028"/>
    <cellStyle name="40% - Accent4 32 4 2" xfId="17043"/>
    <cellStyle name="40% - Accent4 32 5" xfId="12536"/>
    <cellStyle name="40% - Accent4 32_draft transactions report_052009_rvsd" xfId="1937"/>
    <cellStyle name="40% - Accent4 33" xfId="1938"/>
    <cellStyle name="40% - Accent4 33 2" xfId="5793"/>
    <cellStyle name="40% - Accent4 33 2 2" xfId="10472"/>
    <cellStyle name="40% - Accent4 33 2 2 2" xfId="19487"/>
    <cellStyle name="40% - Accent4 33 2 3" xfId="14980"/>
    <cellStyle name="40% - Accent4 33 3" xfId="8030"/>
    <cellStyle name="40% - Accent4 33 3 2" xfId="17045"/>
    <cellStyle name="40% - Accent4 33 4" xfId="12538"/>
    <cellStyle name="40% - Accent4 34" xfId="1939"/>
    <cellStyle name="40% - Accent4 34 2" xfId="5794"/>
    <cellStyle name="40% - Accent4 34 2 2" xfId="10473"/>
    <cellStyle name="40% - Accent4 34 2 2 2" xfId="19488"/>
    <cellStyle name="40% - Accent4 34 2 3" xfId="14981"/>
    <cellStyle name="40% - Accent4 34 3" xfId="8031"/>
    <cellStyle name="40% - Accent4 34 3 2" xfId="17046"/>
    <cellStyle name="40% - Accent4 34 4" xfId="12539"/>
    <cellStyle name="40% - Accent4 35" xfId="1940"/>
    <cellStyle name="40% - Accent4 35 2" xfId="5795"/>
    <cellStyle name="40% - Accent4 35 2 2" xfId="10474"/>
    <cellStyle name="40% - Accent4 35 2 2 2" xfId="19489"/>
    <cellStyle name="40% - Accent4 35 2 3" xfId="14982"/>
    <cellStyle name="40% - Accent4 35 3" xfId="8032"/>
    <cellStyle name="40% - Accent4 35 3 2" xfId="17047"/>
    <cellStyle name="40% - Accent4 35 4" xfId="12540"/>
    <cellStyle name="40% - Accent4 36" xfId="1941"/>
    <cellStyle name="40% - Accent4 36 2" xfId="5796"/>
    <cellStyle name="40% - Accent4 36 2 2" xfId="10475"/>
    <cellStyle name="40% - Accent4 36 2 2 2" xfId="19490"/>
    <cellStyle name="40% - Accent4 36 2 3" xfId="14983"/>
    <cellStyle name="40% - Accent4 36 3" xfId="8033"/>
    <cellStyle name="40% - Accent4 36 3 2" xfId="17048"/>
    <cellStyle name="40% - Accent4 36 4" xfId="12541"/>
    <cellStyle name="40% - Accent4 37" xfId="1942"/>
    <cellStyle name="40% - Accent4 37 2" xfId="5797"/>
    <cellStyle name="40% - Accent4 37 2 2" xfId="10476"/>
    <cellStyle name="40% - Accent4 37 2 2 2" xfId="19491"/>
    <cellStyle name="40% - Accent4 37 2 3" xfId="14984"/>
    <cellStyle name="40% - Accent4 37 3" xfId="8034"/>
    <cellStyle name="40% - Accent4 37 3 2" xfId="17049"/>
    <cellStyle name="40% - Accent4 37 4" xfId="12542"/>
    <cellStyle name="40% - Accent4 38" xfId="1943"/>
    <cellStyle name="40% - Accent4 38 2" xfId="5798"/>
    <cellStyle name="40% - Accent4 38 2 2" xfId="10477"/>
    <cellStyle name="40% - Accent4 38 2 2 2" xfId="19492"/>
    <cellStyle name="40% - Accent4 38 2 3" xfId="14985"/>
    <cellStyle name="40% - Accent4 38 3" xfId="8035"/>
    <cellStyle name="40% - Accent4 38 3 2" xfId="17050"/>
    <cellStyle name="40% - Accent4 38 4" xfId="12543"/>
    <cellStyle name="40% - Accent4 39" xfId="1944"/>
    <cellStyle name="40% - Accent4 39 2" xfId="5799"/>
    <cellStyle name="40% - Accent4 39 2 2" xfId="10478"/>
    <cellStyle name="40% - Accent4 39 2 2 2" xfId="19493"/>
    <cellStyle name="40% - Accent4 39 2 3" xfId="14986"/>
    <cellStyle name="40% - Accent4 39 3" xfId="8036"/>
    <cellStyle name="40% - Accent4 39 3 2" xfId="17051"/>
    <cellStyle name="40% - Accent4 39 4" xfId="12544"/>
    <cellStyle name="40% - Accent4 4" xfId="1945"/>
    <cellStyle name="40% - Accent4 4 2" xfId="1946"/>
    <cellStyle name="40% - Accent4 4 2 2" xfId="1947"/>
    <cellStyle name="40% - Accent4 4 2 2 2" xfId="5800"/>
    <cellStyle name="40% - Accent4 4 2 2 2 2" xfId="10479"/>
    <cellStyle name="40% - Accent4 4 2 2 2 2 2" xfId="19494"/>
    <cellStyle name="40% - Accent4 4 2 2 2 3" xfId="14987"/>
    <cellStyle name="40% - Accent4 4 2 2 3" xfId="8039"/>
    <cellStyle name="40% - Accent4 4 2 2 3 2" xfId="17054"/>
    <cellStyle name="40% - Accent4 4 2 2 4" xfId="12547"/>
    <cellStyle name="40% - Accent4 4 2 3" xfId="5801"/>
    <cellStyle name="40% - Accent4 4 2 3 2" xfId="10480"/>
    <cellStyle name="40% - Accent4 4 2 3 2 2" xfId="19495"/>
    <cellStyle name="40% - Accent4 4 2 3 3" xfId="14988"/>
    <cellStyle name="40% - Accent4 4 2 4" xfId="8038"/>
    <cellStyle name="40% - Accent4 4 2 4 2" xfId="17053"/>
    <cellStyle name="40% - Accent4 4 2 5" xfId="12546"/>
    <cellStyle name="40% - Accent4 4 2_draft transactions report_052009_rvsd" xfId="1948"/>
    <cellStyle name="40% - Accent4 4 3" xfId="1949"/>
    <cellStyle name="40% - Accent4 4 3 2" xfId="5802"/>
    <cellStyle name="40% - Accent4 4 3 2 2" xfId="10481"/>
    <cellStyle name="40% - Accent4 4 3 2 2 2" xfId="19496"/>
    <cellStyle name="40% - Accent4 4 3 2 3" xfId="14989"/>
    <cellStyle name="40% - Accent4 4 3 3" xfId="8040"/>
    <cellStyle name="40% - Accent4 4 3 3 2" xfId="17055"/>
    <cellStyle name="40% - Accent4 4 3 4" xfId="12548"/>
    <cellStyle name="40% - Accent4 4 4" xfId="5803"/>
    <cellStyle name="40% - Accent4 4 4 2" xfId="10482"/>
    <cellStyle name="40% - Accent4 4 4 2 2" xfId="19497"/>
    <cellStyle name="40% - Accent4 4 4 3" xfId="14990"/>
    <cellStyle name="40% - Accent4 4 5" xfId="8037"/>
    <cellStyle name="40% - Accent4 4 5 2" xfId="17052"/>
    <cellStyle name="40% - Accent4 4 6" xfId="12545"/>
    <cellStyle name="40% - Accent4 4_draft transactions report_052009_rvsd" xfId="1950"/>
    <cellStyle name="40% - Accent4 40" xfId="1951"/>
    <cellStyle name="40% - Accent4 40 2" xfId="5804"/>
    <cellStyle name="40% - Accent4 40 2 2" xfId="10483"/>
    <cellStyle name="40% - Accent4 40 2 2 2" xfId="19498"/>
    <cellStyle name="40% - Accent4 40 2 3" xfId="14991"/>
    <cellStyle name="40% - Accent4 40 3" xfId="8041"/>
    <cellStyle name="40% - Accent4 40 3 2" xfId="17056"/>
    <cellStyle name="40% - Accent4 40 4" xfId="12549"/>
    <cellStyle name="40% - Accent4 41" xfId="1952"/>
    <cellStyle name="40% - Accent4 41 2" xfId="5805"/>
    <cellStyle name="40% - Accent4 41 2 2" xfId="10484"/>
    <cellStyle name="40% - Accent4 41 2 2 2" xfId="19499"/>
    <cellStyle name="40% - Accent4 41 2 3" xfId="14992"/>
    <cellStyle name="40% - Accent4 41 3" xfId="8042"/>
    <cellStyle name="40% - Accent4 41 3 2" xfId="17057"/>
    <cellStyle name="40% - Accent4 41 4" xfId="12550"/>
    <cellStyle name="40% - Accent4 42" xfId="1953"/>
    <cellStyle name="40% - Accent4 42 2" xfId="5806"/>
    <cellStyle name="40% - Accent4 42 2 2" xfId="10485"/>
    <cellStyle name="40% - Accent4 42 2 2 2" xfId="19500"/>
    <cellStyle name="40% - Accent4 42 2 3" xfId="14993"/>
    <cellStyle name="40% - Accent4 42 3" xfId="8043"/>
    <cellStyle name="40% - Accent4 42 3 2" xfId="17058"/>
    <cellStyle name="40% - Accent4 42 4" xfId="12551"/>
    <cellStyle name="40% - Accent4 43" xfId="1954"/>
    <cellStyle name="40% - Accent4 43 2" xfId="5807"/>
    <cellStyle name="40% - Accent4 43 2 2" xfId="10486"/>
    <cellStyle name="40% - Accent4 43 2 2 2" xfId="19501"/>
    <cellStyle name="40% - Accent4 43 2 3" xfId="14994"/>
    <cellStyle name="40% - Accent4 43 3" xfId="8044"/>
    <cellStyle name="40% - Accent4 43 3 2" xfId="17059"/>
    <cellStyle name="40% - Accent4 43 4" xfId="12552"/>
    <cellStyle name="40% - Accent4 44" xfId="1955"/>
    <cellStyle name="40% - Accent4 44 2" xfId="5808"/>
    <cellStyle name="40% - Accent4 44 2 2" xfId="10487"/>
    <cellStyle name="40% - Accent4 44 2 2 2" xfId="19502"/>
    <cellStyle name="40% - Accent4 44 2 3" xfId="14995"/>
    <cellStyle name="40% - Accent4 44 3" xfId="8045"/>
    <cellStyle name="40% - Accent4 44 3 2" xfId="17060"/>
    <cellStyle name="40% - Accent4 44 4" xfId="12553"/>
    <cellStyle name="40% - Accent4 45" xfId="1956"/>
    <cellStyle name="40% - Accent4 45 2" xfId="5809"/>
    <cellStyle name="40% - Accent4 45 2 2" xfId="10488"/>
    <cellStyle name="40% - Accent4 45 2 2 2" xfId="19503"/>
    <cellStyle name="40% - Accent4 45 2 3" xfId="14996"/>
    <cellStyle name="40% - Accent4 45 3" xfId="8046"/>
    <cellStyle name="40% - Accent4 45 3 2" xfId="17061"/>
    <cellStyle name="40% - Accent4 45 4" xfId="12554"/>
    <cellStyle name="40% - Accent4 46" xfId="1957"/>
    <cellStyle name="40% - Accent4 46 2" xfId="5810"/>
    <cellStyle name="40% - Accent4 46 2 2" xfId="10489"/>
    <cellStyle name="40% - Accent4 46 2 2 2" xfId="19504"/>
    <cellStyle name="40% - Accent4 46 2 3" xfId="14997"/>
    <cellStyle name="40% - Accent4 46 3" xfId="8047"/>
    <cellStyle name="40% - Accent4 46 3 2" xfId="17062"/>
    <cellStyle name="40% - Accent4 46 4" xfId="12555"/>
    <cellStyle name="40% - Accent4 47" xfId="1958"/>
    <cellStyle name="40% - Accent4 47 2" xfId="5811"/>
    <cellStyle name="40% - Accent4 47 2 2" xfId="10490"/>
    <cellStyle name="40% - Accent4 47 2 2 2" xfId="19505"/>
    <cellStyle name="40% - Accent4 47 2 3" xfId="14998"/>
    <cellStyle name="40% - Accent4 47 3" xfId="8048"/>
    <cellStyle name="40% - Accent4 47 3 2" xfId="17063"/>
    <cellStyle name="40% - Accent4 47 4" xfId="12556"/>
    <cellStyle name="40% - Accent4 48" xfId="1959"/>
    <cellStyle name="40% - Accent4 48 2" xfId="5812"/>
    <cellStyle name="40% - Accent4 48 2 2" xfId="10491"/>
    <cellStyle name="40% - Accent4 48 2 2 2" xfId="19506"/>
    <cellStyle name="40% - Accent4 48 2 3" xfId="14999"/>
    <cellStyle name="40% - Accent4 48 3" xfId="8049"/>
    <cellStyle name="40% - Accent4 48 3 2" xfId="17064"/>
    <cellStyle name="40% - Accent4 48 4" xfId="12557"/>
    <cellStyle name="40% - Accent4 49" xfId="1960"/>
    <cellStyle name="40% - Accent4 49 2" xfId="5813"/>
    <cellStyle name="40% - Accent4 49 2 2" xfId="10492"/>
    <cellStyle name="40% - Accent4 49 2 2 2" xfId="19507"/>
    <cellStyle name="40% - Accent4 49 2 3" xfId="15000"/>
    <cellStyle name="40% - Accent4 49 3" xfId="8050"/>
    <cellStyle name="40% - Accent4 49 3 2" xfId="17065"/>
    <cellStyle name="40% - Accent4 49 4" xfId="12558"/>
    <cellStyle name="40% - Accent4 5" xfId="1961"/>
    <cellStyle name="40% - Accent4 5 2" xfId="1962"/>
    <cellStyle name="40% - Accent4 5 2 2" xfId="1963"/>
    <cellStyle name="40% - Accent4 5 2 2 2" xfId="5814"/>
    <cellStyle name="40% - Accent4 5 2 2 2 2" xfId="10493"/>
    <cellStyle name="40% - Accent4 5 2 2 2 2 2" xfId="19508"/>
    <cellStyle name="40% - Accent4 5 2 2 2 3" xfId="15001"/>
    <cellStyle name="40% - Accent4 5 2 2 3" xfId="8053"/>
    <cellStyle name="40% - Accent4 5 2 2 3 2" xfId="17068"/>
    <cellStyle name="40% - Accent4 5 2 2 4" xfId="12561"/>
    <cellStyle name="40% - Accent4 5 2 3" xfId="5815"/>
    <cellStyle name="40% - Accent4 5 2 3 2" xfId="10494"/>
    <cellStyle name="40% - Accent4 5 2 3 2 2" xfId="19509"/>
    <cellStyle name="40% - Accent4 5 2 3 3" xfId="15002"/>
    <cellStyle name="40% - Accent4 5 2 4" xfId="8052"/>
    <cellStyle name="40% - Accent4 5 2 4 2" xfId="17067"/>
    <cellStyle name="40% - Accent4 5 2 5" xfId="12560"/>
    <cellStyle name="40% - Accent4 5 2_draft transactions report_052009_rvsd" xfId="1964"/>
    <cellStyle name="40% - Accent4 5 3" xfId="1965"/>
    <cellStyle name="40% - Accent4 5 3 2" xfId="5816"/>
    <cellStyle name="40% - Accent4 5 3 2 2" xfId="10495"/>
    <cellStyle name="40% - Accent4 5 3 2 2 2" xfId="19510"/>
    <cellStyle name="40% - Accent4 5 3 2 3" xfId="15003"/>
    <cellStyle name="40% - Accent4 5 3 3" xfId="8054"/>
    <cellStyle name="40% - Accent4 5 3 3 2" xfId="17069"/>
    <cellStyle name="40% - Accent4 5 3 4" xfId="12562"/>
    <cellStyle name="40% - Accent4 5 4" xfId="5817"/>
    <cellStyle name="40% - Accent4 5 4 2" xfId="10496"/>
    <cellStyle name="40% - Accent4 5 4 2 2" xfId="19511"/>
    <cellStyle name="40% - Accent4 5 4 3" xfId="15004"/>
    <cellStyle name="40% - Accent4 5 5" xfId="8051"/>
    <cellStyle name="40% - Accent4 5 5 2" xfId="17066"/>
    <cellStyle name="40% - Accent4 5 6" xfId="12559"/>
    <cellStyle name="40% - Accent4 5_draft transactions report_052009_rvsd" xfId="1966"/>
    <cellStyle name="40% - Accent4 50" xfId="1967"/>
    <cellStyle name="40% - Accent4 50 2" xfId="5818"/>
    <cellStyle name="40% - Accent4 50 2 2" xfId="10497"/>
    <cellStyle name="40% - Accent4 50 2 2 2" xfId="19512"/>
    <cellStyle name="40% - Accent4 50 2 3" xfId="15005"/>
    <cellStyle name="40% - Accent4 50 3" xfId="8055"/>
    <cellStyle name="40% - Accent4 50 3 2" xfId="17070"/>
    <cellStyle name="40% - Accent4 50 4" xfId="12563"/>
    <cellStyle name="40% - Accent4 51" xfId="1968"/>
    <cellStyle name="40% - Accent4 51 2" xfId="5819"/>
    <cellStyle name="40% - Accent4 51 2 2" xfId="10498"/>
    <cellStyle name="40% - Accent4 51 2 2 2" xfId="19513"/>
    <cellStyle name="40% - Accent4 51 2 3" xfId="15006"/>
    <cellStyle name="40% - Accent4 51 3" xfId="8056"/>
    <cellStyle name="40% - Accent4 51 3 2" xfId="17071"/>
    <cellStyle name="40% - Accent4 51 4" xfId="12564"/>
    <cellStyle name="40% - Accent4 52" xfId="1969"/>
    <cellStyle name="40% - Accent4 52 2" xfId="5820"/>
    <cellStyle name="40% - Accent4 52 2 2" xfId="10499"/>
    <cellStyle name="40% - Accent4 52 2 2 2" xfId="19514"/>
    <cellStyle name="40% - Accent4 52 2 3" xfId="15007"/>
    <cellStyle name="40% - Accent4 52 3" xfId="8057"/>
    <cellStyle name="40% - Accent4 52 3 2" xfId="17072"/>
    <cellStyle name="40% - Accent4 52 4" xfId="12565"/>
    <cellStyle name="40% - Accent4 53" xfId="1970"/>
    <cellStyle name="40% - Accent4 53 2" xfId="5821"/>
    <cellStyle name="40% - Accent4 53 2 2" xfId="10500"/>
    <cellStyle name="40% - Accent4 53 2 2 2" xfId="19515"/>
    <cellStyle name="40% - Accent4 53 2 3" xfId="15008"/>
    <cellStyle name="40% - Accent4 53 3" xfId="8058"/>
    <cellStyle name="40% - Accent4 53 3 2" xfId="17073"/>
    <cellStyle name="40% - Accent4 53 4" xfId="12566"/>
    <cellStyle name="40% - Accent4 54" xfId="1971"/>
    <cellStyle name="40% - Accent4 54 2" xfId="5822"/>
    <cellStyle name="40% - Accent4 54 2 2" xfId="10501"/>
    <cellStyle name="40% - Accent4 54 2 2 2" xfId="19516"/>
    <cellStyle name="40% - Accent4 54 2 3" xfId="15009"/>
    <cellStyle name="40% - Accent4 54 3" xfId="8059"/>
    <cellStyle name="40% - Accent4 54 3 2" xfId="17074"/>
    <cellStyle name="40% - Accent4 54 4" xfId="12567"/>
    <cellStyle name="40% - Accent4 55" xfId="1972"/>
    <cellStyle name="40% - Accent4 55 2" xfId="5823"/>
    <cellStyle name="40% - Accent4 55 2 2" xfId="10502"/>
    <cellStyle name="40% - Accent4 55 2 2 2" xfId="19517"/>
    <cellStyle name="40% - Accent4 55 2 3" xfId="15010"/>
    <cellStyle name="40% - Accent4 55 3" xfId="8060"/>
    <cellStyle name="40% - Accent4 55 3 2" xfId="17075"/>
    <cellStyle name="40% - Accent4 55 4" xfId="12568"/>
    <cellStyle name="40% - Accent4 56" xfId="1973"/>
    <cellStyle name="40% - Accent4 56 2" xfId="5824"/>
    <cellStyle name="40% - Accent4 56 2 2" xfId="10503"/>
    <cellStyle name="40% - Accent4 56 2 2 2" xfId="19518"/>
    <cellStyle name="40% - Accent4 56 2 3" xfId="15011"/>
    <cellStyle name="40% - Accent4 56 3" xfId="8061"/>
    <cellStyle name="40% - Accent4 56 3 2" xfId="17076"/>
    <cellStyle name="40% - Accent4 56 4" xfId="12569"/>
    <cellStyle name="40% - Accent4 57" xfId="1974"/>
    <cellStyle name="40% - Accent4 57 2" xfId="5825"/>
    <cellStyle name="40% - Accent4 57 2 2" xfId="10504"/>
    <cellStyle name="40% - Accent4 57 2 2 2" xfId="19519"/>
    <cellStyle name="40% - Accent4 57 2 3" xfId="15012"/>
    <cellStyle name="40% - Accent4 57 3" xfId="8062"/>
    <cellStyle name="40% - Accent4 57 3 2" xfId="17077"/>
    <cellStyle name="40% - Accent4 57 4" xfId="12570"/>
    <cellStyle name="40% - Accent4 58" xfId="1975"/>
    <cellStyle name="40% - Accent4 58 2" xfId="5826"/>
    <cellStyle name="40% - Accent4 58 2 2" xfId="10505"/>
    <cellStyle name="40% - Accent4 58 2 2 2" xfId="19520"/>
    <cellStyle name="40% - Accent4 58 2 3" xfId="15013"/>
    <cellStyle name="40% - Accent4 58 3" xfId="8063"/>
    <cellStyle name="40% - Accent4 58 3 2" xfId="17078"/>
    <cellStyle name="40% - Accent4 58 4" xfId="12571"/>
    <cellStyle name="40% - Accent4 59" xfId="1976"/>
    <cellStyle name="40% - Accent4 59 2" xfId="5827"/>
    <cellStyle name="40% - Accent4 59 2 2" xfId="10506"/>
    <cellStyle name="40% - Accent4 59 2 2 2" xfId="19521"/>
    <cellStyle name="40% - Accent4 59 2 3" xfId="15014"/>
    <cellStyle name="40% - Accent4 59 3" xfId="8064"/>
    <cellStyle name="40% - Accent4 59 3 2" xfId="17079"/>
    <cellStyle name="40% - Accent4 59 4" xfId="12572"/>
    <cellStyle name="40% - Accent4 6" xfId="1977"/>
    <cellStyle name="40% - Accent4 6 2" xfId="1978"/>
    <cellStyle name="40% - Accent4 6 2 2" xfId="1979"/>
    <cellStyle name="40% - Accent4 6 2 2 2" xfId="5828"/>
    <cellStyle name="40% - Accent4 6 2 2 2 2" xfId="10507"/>
    <cellStyle name="40% - Accent4 6 2 2 2 2 2" xfId="19522"/>
    <cellStyle name="40% - Accent4 6 2 2 2 3" xfId="15015"/>
    <cellStyle name="40% - Accent4 6 2 2 3" xfId="8067"/>
    <cellStyle name="40% - Accent4 6 2 2 3 2" xfId="17082"/>
    <cellStyle name="40% - Accent4 6 2 2 4" xfId="12575"/>
    <cellStyle name="40% - Accent4 6 2 3" xfId="5829"/>
    <cellStyle name="40% - Accent4 6 2 3 2" xfId="10508"/>
    <cellStyle name="40% - Accent4 6 2 3 2 2" xfId="19523"/>
    <cellStyle name="40% - Accent4 6 2 3 3" xfId="15016"/>
    <cellStyle name="40% - Accent4 6 2 4" xfId="8066"/>
    <cellStyle name="40% - Accent4 6 2 4 2" xfId="17081"/>
    <cellStyle name="40% - Accent4 6 2 5" xfId="12574"/>
    <cellStyle name="40% - Accent4 6 2_draft transactions report_052009_rvsd" xfId="1980"/>
    <cellStyle name="40% - Accent4 6 3" xfId="1981"/>
    <cellStyle name="40% - Accent4 6 3 2" xfId="5830"/>
    <cellStyle name="40% - Accent4 6 3 2 2" xfId="10509"/>
    <cellStyle name="40% - Accent4 6 3 2 2 2" xfId="19524"/>
    <cellStyle name="40% - Accent4 6 3 2 3" xfId="15017"/>
    <cellStyle name="40% - Accent4 6 3 3" xfId="8068"/>
    <cellStyle name="40% - Accent4 6 3 3 2" xfId="17083"/>
    <cellStyle name="40% - Accent4 6 3 4" xfId="12576"/>
    <cellStyle name="40% - Accent4 6 4" xfId="5831"/>
    <cellStyle name="40% - Accent4 6 4 2" xfId="10510"/>
    <cellStyle name="40% - Accent4 6 4 2 2" xfId="19525"/>
    <cellStyle name="40% - Accent4 6 4 3" xfId="15018"/>
    <cellStyle name="40% - Accent4 6 5" xfId="8065"/>
    <cellStyle name="40% - Accent4 6 5 2" xfId="17080"/>
    <cellStyle name="40% - Accent4 6 6" xfId="12573"/>
    <cellStyle name="40% - Accent4 6_draft transactions report_052009_rvsd" xfId="1982"/>
    <cellStyle name="40% - Accent4 60" xfId="1983"/>
    <cellStyle name="40% - Accent4 60 2" xfId="5832"/>
    <cellStyle name="40% - Accent4 60 2 2" xfId="10511"/>
    <cellStyle name="40% - Accent4 60 2 2 2" xfId="19526"/>
    <cellStyle name="40% - Accent4 60 2 3" xfId="15019"/>
    <cellStyle name="40% - Accent4 60 3" xfId="8069"/>
    <cellStyle name="40% - Accent4 60 3 2" xfId="17084"/>
    <cellStyle name="40% - Accent4 60 4" xfId="12577"/>
    <cellStyle name="40% - Accent4 61" xfId="1984"/>
    <cellStyle name="40% - Accent4 61 2" xfId="5833"/>
    <cellStyle name="40% - Accent4 61 2 2" xfId="10512"/>
    <cellStyle name="40% - Accent4 61 2 2 2" xfId="19527"/>
    <cellStyle name="40% - Accent4 61 2 3" xfId="15020"/>
    <cellStyle name="40% - Accent4 61 3" xfId="8070"/>
    <cellStyle name="40% - Accent4 61 3 2" xfId="17085"/>
    <cellStyle name="40% - Accent4 61 4" xfId="12578"/>
    <cellStyle name="40% - Accent4 62" xfId="1985"/>
    <cellStyle name="40% - Accent4 62 2" xfId="5834"/>
    <cellStyle name="40% - Accent4 62 2 2" xfId="10513"/>
    <cellStyle name="40% - Accent4 62 2 2 2" xfId="19528"/>
    <cellStyle name="40% - Accent4 62 2 3" xfId="15021"/>
    <cellStyle name="40% - Accent4 62 3" xfId="8071"/>
    <cellStyle name="40% - Accent4 62 3 2" xfId="17086"/>
    <cellStyle name="40% - Accent4 62 4" xfId="12579"/>
    <cellStyle name="40% - Accent4 63" xfId="1986"/>
    <cellStyle name="40% - Accent4 63 2" xfId="5835"/>
    <cellStyle name="40% - Accent4 63 2 2" xfId="10514"/>
    <cellStyle name="40% - Accent4 63 2 2 2" xfId="19529"/>
    <cellStyle name="40% - Accent4 63 2 3" xfId="15022"/>
    <cellStyle name="40% - Accent4 63 3" xfId="8072"/>
    <cellStyle name="40% - Accent4 63 3 2" xfId="17087"/>
    <cellStyle name="40% - Accent4 63 4" xfId="12580"/>
    <cellStyle name="40% - Accent4 64" xfId="1987"/>
    <cellStyle name="40% - Accent4 64 2" xfId="5836"/>
    <cellStyle name="40% - Accent4 64 2 2" xfId="10515"/>
    <cellStyle name="40% - Accent4 64 2 2 2" xfId="19530"/>
    <cellStyle name="40% - Accent4 64 2 3" xfId="15023"/>
    <cellStyle name="40% - Accent4 64 3" xfId="8073"/>
    <cellStyle name="40% - Accent4 64 3 2" xfId="17088"/>
    <cellStyle name="40% - Accent4 64 4" xfId="12581"/>
    <cellStyle name="40% - Accent4 65" xfId="1988"/>
    <cellStyle name="40% - Accent4 65 2" xfId="5837"/>
    <cellStyle name="40% - Accent4 65 2 2" xfId="10516"/>
    <cellStyle name="40% - Accent4 65 2 2 2" xfId="19531"/>
    <cellStyle name="40% - Accent4 65 2 3" xfId="15024"/>
    <cellStyle name="40% - Accent4 65 3" xfId="8074"/>
    <cellStyle name="40% - Accent4 65 3 2" xfId="17089"/>
    <cellStyle name="40% - Accent4 65 4" xfId="12582"/>
    <cellStyle name="40% - Accent4 66" xfId="1989"/>
    <cellStyle name="40% - Accent4 66 2" xfId="5838"/>
    <cellStyle name="40% - Accent4 66 2 2" xfId="10517"/>
    <cellStyle name="40% - Accent4 66 2 2 2" xfId="19532"/>
    <cellStyle name="40% - Accent4 66 2 3" xfId="15025"/>
    <cellStyle name="40% - Accent4 66 3" xfId="8075"/>
    <cellStyle name="40% - Accent4 66 3 2" xfId="17090"/>
    <cellStyle name="40% - Accent4 66 4" xfId="12583"/>
    <cellStyle name="40% - Accent4 67" xfId="1990"/>
    <cellStyle name="40% - Accent4 67 2" xfId="5839"/>
    <cellStyle name="40% - Accent4 67 2 2" xfId="10518"/>
    <cellStyle name="40% - Accent4 67 2 2 2" xfId="19533"/>
    <cellStyle name="40% - Accent4 67 2 3" xfId="15026"/>
    <cellStyle name="40% - Accent4 67 3" xfId="8076"/>
    <cellStyle name="40% - Accent4 67 3 2" xfId="17091"/>
    <cellStyle name="40% - Accent4 67 4" xfId="12584"/>
    <cellStyle name="40% - Accent4 68" xfId="1991"/>
    <cellStyle name="40% - Accent4 68 2" xfId="5840"/>
    <cellStyle name="40% - Accent4 68 2 2" xfId="10519"/>
    <cellStyle name="40% - Accent4 68 2 2 2" xfId="19534"/>
    <cellStyle name="40% - Accent4 68 2 3" xfId="15027"/>
    <cellStyle name="40% - Accent4 68 3" xfId="8077"/>
    <cellStyle name="40% - Accent4 68 3 2" xfId="17092"/>
    <cellStyle name="40% - Accent4 68 4" xfId="12585"/>
    <cellStyle name="40% - Accent4 69" xfId="1992"/>
    <cellStyle name="40% - Accent4 69 2" xfId="5841"/>
    <cellStyle name="40% - Accent4 69 2 2" xfId="10520"/>
    <cellStyle name="40% - Accent4 69 2 2 2" xfId="19535"/>
    <cellStyle name="40% - Accent4 69 2 3" xfId="15028"/>
    <cellStyle name="40% - Accent4 69 3" xfId="8078"/>
    <cellStyle name="40% - Accent4 69 3 2" xfId="17093"/>
    <cellStyle name="40% - Accent4 69 4" xfId="12586"/>
    <cellStyle name="40% - Accent4 7" xfId="1993"/>
    <cellStyle name="40% - Accent4 7 2" xfId="1994"/>
    <cellStyle name="40% - Accent4 7 2 2" xfId="1995"/>
    <cellStyle name="40% - Accent4 7 2 2 2" xfId="5842"/>
    <cellStyle name="40% - Accent4 7 2 2 2 2" xfId="10521"/>
    <cellStyle name="40% - Accent4 7 2 2 2 2 2" xfId="19536"/>
    <cellStyle name="40% - Accent4 7 2 2 2 3" xfId="15029"/>
    <cellStyle name="40% - Accent4 7 2 2 3" xfId="8081"/>
    <cellStyle name="40% - Accent4 7 2 2 3 2" xfId="17096"/>
    <cellStyle name="40% - Accent4 7 2 2 4" xfId="12589"/>
    <cellStyle name="40% - Accent4 7 2 3" xfId="5843"/>
    <cellStyle name="40% - Accent4 7 2 3 2" xfId="10522"/>
    <cellStyle name="40% - Accent4 7 2 3 2 2" xfId="19537"/>
    <cellStyle name="40% - Accent4 7 2 3 3" xfId="15030"/>
    <cellStyle name="40% - Accent4 7 2 4" xfId="8080"/>
    <cellStyle name="40% - Accent4 7 2 4 2" xfId="17095"/>
    <cellStyle name="40% - Accent4 7 2 5" xfId="12588"/>
    <cellStyle name="40% - Accent4 7 2_draft transactions report_052009_rvsd" xfId="1996"/>
    <cellStyle name="40% - Accent4 7 3" xfId="1997"/>
    <cellStyle name="40% - Accent4 7 3 2" xfId="5844"/>
    <cellStyle name="40% - Accent4 7 3 2 2" xfId="10523"/>
    <cellStyle name="40% - Accent4 7 3 2 2 2" xfId="19538"/>
    <cellStyle name="40% - Accent4 7 3 2 3" xfId="15031"/>
    <cellStyle name="40% - Accent4 7 3 3" xfId="8082"/>
    <cellStyle name="40% - Accent4 7 3 3 2" xfId="17097"/>
    <cellStyle name="40% - Accent4 7 3 4" xfId="12590"/>
    <cellStyle name="40% - Accent4 7 4" xfId="5845"/>
    <cellStyle name="40% - Accent4 7 4 2" xfId="10524"/>
    <cellStyle name="40% - Accent4 7 4 2 2" xfId="19539"/>
    <cellStyle name="40% - Accent4 7 4 3" xfId="15032"/>
    <cellStyle name="40% - Accent4 7 5" xfId="8079"/>
    <cellStyle name="40% - Accent4 7 5 2" xfId="17094"/>
    <cellStyle name="40% - Accent4 7 6" xfId="12587"/>
    <cellStyle name="40% - Accent4 7_draft transactions report_052009_rvsd" xfId="1998"/>
    <cellStyle name="40% - Accent4 70" xfId="1999"/>
    <cellStyle name="40% - Accent4 70 2" xfId="5846"/>
    <cellStyle name="40% - Accent4 70 2 2" xfId="10525"/>
    <cellStyle name="40% - Accent4 70 2 2 2" xfId="19540"/>
    <cellStyle name="40% - Accent4 70 2 3" xfId="15033"/>
    <cellStyle name="40% - Accent4 70 3" xfId="8083"/>
    <cellStyle name="40% - Accent4 70 3 2" xfId="17098"/>
    <cellStyle name="40% - Accent4 70 4" xfId="12591"/>
    <cellStyle name="40% - Accent4 71" xfId="2000"/>
    <cellStyle name="40% - Accent4 71 2" xfId="5847"/>
    <cellStyle name="40% - Accent4 71 2 2" xfId="10526"/>
    <cellStyle name="40% - Accent4 71 2 2 2" xfId="19541"/>
    <cellStyle name="40% - Accent4 71 2 3" xfId="15034"/>
    <cellStyle name="40% - Accent4 71 3" xfId="8084"/>
    <cellStyle name="40% - Accent4 71 3 2" xfId="17099"/>
    <cellStyle name="40% - Accent4 71 4" xfId="12592"/>
    <cellStyle name="40% - Accent4 72" xfId="2001"/>
    <cellStyle name="40% - Accent4 72 2" xfId="5848"/>
    <cellStyle name="40% - Accent4 72 2 2" xfId="10527"/>
    <cellStyle name="40% - Accent4 72 2 2 2" xfId="19542"/>
    <cellStyle name="40% - Accent4 72 2 3" xfId="15035"/>
    <cellStyle name="40% - Accent4 72 3" xfId="8085"/>
    <cellStyle name="40% - Accent4 72 3 2" xfId="17100"/>
    <cellStyle name="40% - Accent4 72 4" xfId="12593"/>
    <cellStyle name="40% - Accent4 73" xfId="2002"/>
    <cellStyle name="40% - Accent4 73 2" xfId="5849"/>
    <cellStyle name="40% - Accent4 73 2 2" xfId="10528"/>
    <cellStyle name="40% - Accent4 73 2 2 2" xfId="19543"/>
    <cellStyle name="40% - Accent4 73 2 3" xfId="15036"/>
    <cellStyle name="40% - Accent4 73 3" xfId="8086"/>
    <cellStyle name="40% - Accent4 73 3 2" xfId="17101"/>
    <cellStyle name="40% - Accent4 73 4" xfId="12594"/>
    <cellStyle name="40% - Accent4 74" xfId="2003"/>
    <cellStyle name="40% - Accent4 74 2" xfId="5850"/>
    <cellStyle name="40% - Accent4 74 2 2" xfId="10529"/>
    <cellStyle name="40% - Accent4 74 2 2 2" xfId="19544"/>
    <cellStyle name="40% - Accent4 74 2 3" xfId="15037"/>
    <cellStyle name="40% - Accent4 74 3" xfId="8087"/>
    <cellStyle name="40% - Accent4 74 3 2" xfId="17102"/>
    <cellStyle name="40% - Accent4 74 4" xfId="12595"/>
    <cellStyle name="40% - Accent4 75" xfId="2004"/>
    <cellStyle name="40% - Accent4 75 2" xfId="5851"/>
    <cellStyle name="40% - Accent4 75 2 2" xfId="10530"/>
    <cellStyle name="40% - Accent4 75 2 2 2" xfId="19545"/>
    <cellStyle name="40% - Accent4 75 2 3" xfId="15038"/>
    <cellStyle name="40% - Accent4 75 3" xfId="8088"/>
    <cellStyle name="40% - Accent4 75 3 2" xfId="17103"/>
    <cellStyle name="40% - Accent4 75 4" xfId="12596"/>
    <cellStyle name="40% - Accent4 76" xfId="2005"/>
    <cellStyle name="40% - Accent4 76 2" xfId="5852"/>
    <cellStyle name="40% - Accent4 76 2 2" xfId="10531"/>
    <cellStyle name="40% - Accent4 76 2 2 2" xfId="19546"/>
    <cellStyle name="40% - Accent4 76 2 3" xfId="15039"/>
    <cellStyle name="40% - Accent4 76 3" xfId="8089"/>
    <cellStyle name="40% - Accent4 76 3 2" xfId="17104"/>
    <cellStyle name="40% - Accent4 76 4" xfId="12597"/>
    <cellStyle name="40% - Accent4 77" xfId="2006"/>
    <cellStyle name="40% - Accent4 77 2" xfId="5853"/>
    <cellStyle name="40% - Accent4 77 2 2" xfId="10532"/>
    <cellStyle name="40% - Accent4 77 2 2 2" xfId="19547"/>
    <cellStyle name="40% - Accent4 77 2 3" xfId="15040"/>
    <cellStyle name="40% - Accent4 77 3" xfId="8090"/>
    <cellStyle name="40% - Accent4 77 3 2" xfId="17105"/>
    <cellStyle name="40% - Accent4 77 4" xfId="12598"/>
    <cellStyle name="40% - Accent4 78" xfId="2007"/>
    <cellStyle name="40% - Accent4 78 2" xfId="5854"/>
    <cellStyle name="40% - Accent4 78 2 2" xfId="10533"/>
    <cellStyle name="40% - Accent4 78 2 2 2" xfId="19548"/>
    <cellStyle name="40% - Accent4 78 2 3" xfId="15041"/>
    <cellStyle name="40% - Accent4 78 3" xfId="8091"/>
    <cellStyle name="40% - Accent4 78 3 2" xfId="17106"/>
    <cellStyle name="40% - Accent4 78 4" xfId="12599"/>
    <cellStyle name="40% - Accent4 79" xfId="2008"/>
    <cellStyle name="40% - Accent4 79 2" xfId="5855"/>
    <cellStyle name="40% - Accent4 79 2 2" xfId="10534"/>
    <cellStyle name="40% - Accent4 79 2 2 2" xfId="19549"/>
    <cellStyle name="40% - Accent4 79 2 3" xfId="15042"/>
    <cellStyle name="40% - Accent4 79 3" xfId="8092"/>
    <cellStyle name="40% - Accent4 79 3 2" xfId="17107"/>
    <cellStyle name="40% - Accent4 79 4" xfId="12600"/>
    <cellStyle name="40% - Accent4 8" xfId="2009"/>
    <cellStyle name="40% - Accent4 8 2" xfId="2010"/>
    <cellStyle name="40% - Accent4 8 2 2" xfId="2011"/>
    <cellStyle name="40% - Accent4 8 2 2 2" xfId="5856"/>
    <cellStyle name="40% - Accent4 8 2 2 2 2" xfId="10535"/>
    <cellStyle name="40% - Accent4 8 2 2 2 2 2" xfId="19550"/>
    <cellStyle name="40% - Accent4 8 2 2 2 3" xfId="15043"/>
    <cellStyle name="40% - Accent4 8 2 2 3" xfId="8095"/>
    <cellStyle name="40% - Accent4 8 2 2 3 2" xfId="17110"/>
    <cellStyle name="40% - Accent4 8 2 2 4" xfId="12603"/>
    <cellStyle name="40% - Accent4 8 2 3" xfId="5857"/>
    <cellStyle name="40% - Accent4 8 2 3 2" xfId="10536"/>
    <cellStyle name="40% - Accent4 8 2 3 2 2" xfId="19551"/>
    <cellStyle name="40% - Accent4 8 2 3 3" xfId="15044"/>
    <cellStyle name="40% - Accent4 8 2 4" xfId="8094"/>
    <cellStyle name="40% - Accent4 8 2 4 2" xfId="17109"/>
    <cellStyle name="40% - Accent4 8 2 5" xfId="12602"/>
    <cellStyle name="40% - Accent4 8 2_draft transactions report_052009_rvsd" xfId="2012"/>
    <cellStyle name="40% - Accent4 8 3" xfId="2013"/>
    <cellStyle name="40% - Accent4 8 3 2" xfId="5858"/>
    <cellStyle name="40% - Accent4 8 3 2 2" xfId="10537"/>
    <cellStyle name="40% - Accent4 8 3 2 2 2" xfId="19552"/>
    <cellStyle name="40% - Accent4 8 3 2 3" xfId="15045"/>
    <cellStyle name="40% - Accent4 8 3 3" xfId="8096"/>
    <cellStyle name="40% - Accent4 8 3 3 2" xfId="17111"/>
    <cellStyle name="40% - Accent4 8 3 4" xfId="12604"/>
    <cellStyle name="40% - Accent4 8 4" xfId="5859"/>
    <cellStyle name="40% - Accent4 8 4 2" xfId="10538"/>
    <cellStyle name="40% - Accent4 8 4 2 2" xfId="19553"/>
    <cellStyle name="40% - Accent4 8 4 3" xfId="15046"/>
    <cellStyle name="40% - Accent4 8 5" xfId="8093"/>
    <cellStyle name="40% - Accent4 8 5 2" xfId="17108"/>
    <cellStyle name="40% - Accent4 8 6" xfId="12601"/>
    <cellStyle name="40% - Accent4 8_draft transactions report_052009_rvsd" xfId="2014"/>
    <cellStyle name="40% - Accent4 80" xfId="2015"/>
    <cellStyle name="40% - Accent4 80 2" xfId="5860"/>
    <cellStyle name="40% - Accent4 80 2 2" xfId="10539"/>
    <cellStyle name="40% - Accent4 80 2 2 2" xfId="19554"/>
    <cellStyle name="40% - Accent4 80 2 3" xfId="15047"/>
    <cellStyle name="40% - Accent4 80 3" xfId="8097"/>
    <cellStyle name="40% - Accent4 80 3 2" xfId="17112"/>
    <cellStyle name="40% - Accent4 80 4" xfId="12605"/>
    <cellStyle name="40% - Accent4 81" xfId="2016"/>
    <cellStyle name="40% - Accent4 81 2" xfId="5861"/>
    <cellStyle name="40% - Accent4 81 2 2" xfId="10540"/>
    <cellStyle name="40% - Accent4 81 2 2 2" xfId="19555"/>
    <cellStyle name="40% - Accent4 81 2 3" xfId="15048"/>
    <cellStyle name="40% - Accent4 81 3" xfId="8098"/>
    <cellStyle name="40% - Accent4 81 3 2" xfId="17113"/>
    <cellStyle name="40% - Accent4 81 4" xfId="12606"/>
    <cellStyle name="40% - Accent4 82" xfId="2017"/>
    <cellStyle name="40% - Accent4 82 2" xfId="5862"/>
    <cellStyle name="40% - Accent4 83" xfId="2018"/>
    <cellStyle name="40% - Accent4 83 2" xfId="5863"/>
    <cellStyle name="40% - Accent4 84" xfId="2019"/>
    <cellStyle name="40% - Accent4 84 2" xfId="5864"/>
    <cellStyle name="40% - Accent4 85" xfId="2020"/>
    <cellStyle name="40% - Accent4 85 2" xfId="5865"/>
    <cellStyle name="40% - Accent4 85 2 2" xfId="10541"/>
    <cellStyle name="40% - Accent4 85 2 2 2" xfId="19556"/>
    <cellStyle name="40% - Accent4 85 2 3" xfId="15049"/>
    <cellStyle name="40% - Accent4 85 3" xfId="8099"/>
    <cellStyle name="40% - Accent4 85 3 2" xfId="17114"/>
    <cellStyle name="40% - Accent4 85 4" xfId="12607"/>
    <cellStyle name="40% - Accent4 86" xfId="2021"/>
    <cellStyle name="40% - Accent4 86 2" xfId="5866"/>
    <cellStyle name="40% - Accent4 86 2 2" xfId="10542"/>
    <cellStyle name="40% - Accent4 86 2 2 2" xfId="19557"/>
    <cellStyle name="40% - Accent4 86 2 3" xfId="15050"/>
    <cellStyle name="40% - Accent4 86 3" xfId="8100"/>
    <cellStyle name="40% - Accent4 86 3 2" xfId="17115"/>
    <cellStyle name="40% - Accent4 86 4" xfId="12608"/>
    <cellStyle name="40% - Accent4 87" xfId="2022"/>
    <cellStyle name="40% - Accent4 87 2" xfId="5867"/>
    <cellStyle name="40% - Accent4 87 2 2" xfId="10543"/>
    <cellStyle name="40% - Accent4 87 2 2 2" xfId="19558"/>
    <cellStyle name="40% - Accent4 87 2 3" xfId="15051"/>
    <cellStyle name="40% - Accent4 87 3" xfId="8101"/>
    <cellStyle name="40% - Accent4 87 3 2" xfId="17116"/>
    <cellStyle name="40% - Accent4 87 4" xfId="12609"/>
    <cellStyle name="40% - Accent4 88" xfId="2023"/>
    <cellStyle name="40% - Accent4 88 2" xfId="5868"/>
    <cellStyle name="40% - Accent4 88 2 2" xfId="10544"/>
    <cellStyle name="40% - Accent4 88 2 2 2" xfId="19559"/>
    <cellStyle name="40% - Accent4 88 2 3" xfId="15052"/>
    <cellStyle name="40% - Accent4 88 3" xfId="8102"/>
    <cellStyle name="40% - Accent4 88 3 2" xfId="17117"/>
    <cellStyle name="40% - Accent4 88 4" xfId="12610"/>
    <cellStyle name="40% - Accent4 89" xfId="2024"/>
    <cellStyle name="40% - Accent4 89 2" xfId="5869"/>
    <cellStyle name="40% - Accent4 89 2 2" xfId="10545"/>
    <cellStyle name="40% - Accent4 89 2 2 2" xfId="19560"/>
    <cellStyle name="40% - Accent4 89 2 3" xfId="15053"/>
    <cellStyle name="40% - Accent4 89 3" xfId="8103"/>
    <cellStyle name="40% - Accent4 89 3 2" xfId="17118"/>
    <cellStyle name="40% - Accent4 89 4" xfId="12611"/>
    <cellStyle name="40% - Accent4 9" xfId="2025"/>
    <cellStyle name="40% - Accent4 9 2" xfId="2026"/>
    <cellStyle name="40% - Accent4 9 2 2" xfId="2027"/>
    <cellStyle name="40% - Accent4 9 2 2 2" xfId="5870"/>
    <cellStyle name="40% - Accent4 9 2 2 2 2" xfId="10546"/>
    <cellStyle name="40% - Accent4 9 2 2 2 2 2" xfId="19561"/>
    <cellStyle name="40% - Accent4 9 2 2 2 3" xfId="15054"/>
    <cellStyle name="40% - Accent4 9 2 2 3" xfId="8106"/>
    <cellStyle name="40% - Accent4 9 2 2 3 2" xfId="17121"/>
    <cellStyle name="40% - Accent4 9 2 2 4" xfId="12614"/>
    <cellStyle name="40% - Accent4 9 2 3" xfId="5871"/>
    <cellStyle name="40% - Accent4 9 2 3 2" xfId="10547"/>
    <cellStyle name="40% - Accent4 9 2 3 2 2" xfId="19562"/>
    <cellStyle name="40% - Accent4 9 2 3 3" xfId="15055"/>
    <cellStyle name="40% - Accent4 9 2 4" xfId="8105"/>
    <cellStyle name="40% - Accent4 9 2 4 2" xfId="17120"/>
    <cellStyle name="40% - Accent4 9 2 5" xfId="12613"/>
    <cellStyle name="40% - Accent4 9 2_draft transactions report_052009_rvsd" xfId="2028"/>
    <cellStyle name="40% - Accent4 9 3" xfId="2029"/>
    <cellStyle name="40% - Accent4 9 3 2" xfId="5872"/>
    <cellStyle name="40% - Accent4 9 3 2 2" xfId="10548"/>
    <cellStyle name="40% - Accent4 9 3 2 2 2" xfId="19563"/>
    <cellStyle name="40% - Accent4 9 3 2 3" xfId="15056"/>
    <cellStyle name="40% - Accent4 9 3 3" xfId="8107"/>
    <cellStyle name="40% - Accent4 9 3 3 2" xfId="17122"/>
    <cellStyle name="40% - Accent4 9 3 4" xfId="12615"/>
    <cellStyle name="40% - Accent4 9 4" xfId="5873"/>
    <cellStyle name="40% - Accent4 9 4 2" xfId="10549"/>
    <cellStyle name="40% - Accent4 9 4 2 2" xfId="19564"/>
    <cellStyle name="40% - Accent4 9 4 3" xfId="15057"/>
    <cellStyle name="40% - Accent4 9 5" xfId="8104"/>
    <cellStyle name="40% - Accent4 9 5 2" xfId="17119"/>
    <cellStyle name="40% - Accent4 9 6" xfId="12612"/>
    <cellStyle name="40% - Accent4 9_draft transactions report_052009_rvsd" xfId="2030"/>
    <cellStyle name="40% - Accent4 90" xfId="2031"/>
    <cellStyle name="40% - Accent4 90 2" xfId="5874"/>
    <cellStyle name="40% - Accent4 90 2 2" xfId="10550"/>
    <cellStyle name="40% - Accent4 90 2 2 2" xfId="19565"/>
    <cellStyle name="40% - Accent4 90 2 3" xfId="15058"/>
    <cellStyle name="40% - Accent4 90 3" xfId="8108"/>
    <cellStyle name="40% - Accent4 90 3 2" xfId="17123"/>
    <cellStyle name="40% - Accent4 90 4" xfId="12616"/>
    <cellStyle name="40% - Accent4 91" xfId="2032"/>
    <cellStyle name="40% - Accent4 91 2" xfId="5875"/>
    <cellStyle name="40% - Accent4 91 2 2" xfId="10551"/>
    <cellStyle name="40% - Accent4 91 2 2 2" xfId="19566"/>
    <cellStyle name="40% - Accent4 91 2 3" xfId="15059"/>
    <cellStyle name="40% - Accent4 91 3" xfId="8109"/>
    <cellStyle name="40% - Accent4 91 3 2" xfId="17124"/>
    <cellStyle name="40% - Accent4 91 4" xfId="12617"/>
    <cellStyle name="40% - Accent4 92" xfId="2033"/>
    <cellStyle name="40% - Accent4 92 2" xfId="5876"/>
    <cellStyle name="40% - Accent4 92 2 2" xfId="10552"/>
    <cellStyle name="40% - Accent4 92 2 2 2" xfId="19567"/>
    <cellStyle name="40% - Accent4 92 2 3" xfId="15060"/>
    <cellStyle name="40% - Accent4 92 3" xfId="8110"/>
    <cellStyle name="40% - Accent4 92 3 2" xfId="17125"/>
    <cellStyle name="40% - Accent4 92 4" xfId="12618"/>
    <cellStyle name="40% - Accent4 93" xfId="2034"/>
    <cellStyle name="40% - Accent4 93 2" xfId="5877"/>
    <cellStyle name="40% - Accent4 93 2 2" xfId="10553"/>
    <cellStyle name="40% - Accent4 93 2 2 2" xfId="19568"/>
    <cellStyle name="40% - Accent4 93 2 3" xfId="15061"/>
    <cellStyle name="40% - Accent4 93 3" xfId="8111"/>
    <cellStyle name="40% - Accent4 93 3 2" xfId="17126"/>
    <cellStyle name="40% - Accent4 93 4" xfId="12619"/>
    <cellStyle name="40% - Accent4 94" xfId="2035"/>
    <cellStyle name="40% - Accent4 94 2" xfId="5878"/>
    <cellStyle name="40% - Accent4 94 2 2" xfId="10554"/>
    <cellStyle name="40% - Accent4 94 2 2 2" xfId="19569"/>
    <cellStyle name="40% - Accent4 94 2 3" xfId="15062"/>
    <cellStyle name="40% - Accent4 94 3" xfId="8112"/>
    <cellStyle name="40% - Accent4 94 3 2" xfId="17127"/>
    <cellStyle name="40% - Accent4 94 4" xfId="12620"/>
    <cellStyle name="40% - Accent4 95" xfId="2036"/>
    <cellStyle name="40% - Accent4 95 2" xfId="5879"/>
    <cellStyle name="40% - Accent4 95 2 2" xfId="10555"/>
    <cellStyle name="40% - Accent4 95 2 2 2" xfId="19570"/>
    <cellStyle name="40% - Accent4 95 2 3" xfId="15063"/>
    <cellStyle name="40% - Accent4 95 3" xfId="8113"/>
    <cellStyle name="40% - Accent4 95 3 2" xfId="17128"/>
    <cellStyle name="40% - Accent4 95 4" xfId="12621"/>
    <cellStyle name="40% - Accent4 96" xfId="2037"/>
    <cellStyle name="40% - Accent4 96 2" xfId="5880"/>
    <cellStyle name="40% - Accent4 96 2 2" xfId="10556"/>
    <cellStyle name="40% - Accent4 96 2 2 2" xfId="19571"/>
    <cellStyle name="40% - Accent4 96 2 3" xfId="15064"/>
    <cellStyle name="40% - Accent4 96 3" xfId="8114"/>
    <cellStyle name="40% - Accent4 96 3 2" xfId="17129"/>
    <cellStyle name="40% - Accent4 96 4" xfId="12622"/>
    <cellStyle name="40% - Accent4 97" xfId="2038"/>
    <cellStyle name="40% - Accent4 97 2" xfId="5881"/>
    <cellStyle name="40% - Accent4 97 2 2" xfId="10557"/>
    <cellStyle name="40% - Accent4 97 2 2 2" xfId="19572"/>
    <cellStyle name="40% - Accent4 97 2 3" xfId="15065"/>
    <cellStyle name="40% - Accent4 97 3" xfId="8115"/>
    <cellStyle name="40% - Accent4 97 3 2" xfId="17130"/>
    <cellStyle name="40% - Accent4 97 4" xfId="12623"/>
    <cellStyle name="40% - Accent4 98" xfId="2039"/>
    <cellStyle name="40% - Accent4 98 2" xfId="5882"/>
    <cellStyle name="40% - Accent4 98 2 2" xfId="10558"/>
    <cellStyle name="40% - Accent4 98 2 2 2" xfId="19573"/>
    <cellStyle name="40% - Accent4 98 2 3" xfId="15066"/>
    <cellStyle name="40% - Accent4 98 3" xfId="8116"/>
    <cellStyle name="40% - Accent4 98 3 2" xfId="17131"/>
    <cellStyle name="40% - Accent4 98 4" xfId="12624"/>
    <cellStyle name="40% - Accent4 99" xfId="2040"/>
    <cellStyle name="40% - Accent4 99 2" xfId="5883"/>
    <cellStyle name="40% - Accent4 99 2 2" xfId="10559"/>
    <cellStyle name="40% - Accent4 99 2 2 2" xfId="19574"/>
    <cellStyle name="40% - Accent4 99 2 3" xfId="15067"/>
    <cellStyle name="40% - Accent4 99 3" xfId="8117"/>
    <cellStyle name="40% - Accent4 99 3 2" xfId="17132"/>
    <cellStyle name="40% - Accent4 99 4" xfId="12625"/>
    <cellStyle name="40% - Accent5" xfId="2041" builtinId="47" customBuiltin="1"/>
    <cellStyle name="40% - Accent5 10" xfId="2042"/>
    <cellStyle name="40% - Accent5 10 2" xfId="2043"/>
    <cellStyle name="40% - Accent5 10 2 2" xfId="5884"/>
    <cellStyle name="40% - Accent5 10 2 2 2" xfId="10560"/>
    <cellStyle name="40% - Accent5 10 2 2 2 2" xfId="19575"/>
    <cellStyle name="40% - Accent5 10 2 2 3" xfId="15068"/>
    <cellStyle name="40% - Accent5 10 2 3" xfId="8120"/>
    <cellStyle name="40% - Accent5 10 2 3 2" xfId="17135"/>
    <cellStyle name="40% - Accent5 10 2 4" xfId="12628"/>
    <cellStyle name="40% - Accent5 10 3" xfId="5885"/>
    <cellStyle name="40% - Accent5 10 3 2" xfId="10561"/>
    <cellStyle name="40% - Accent5 10 3 2 2" xfId="19576"/>
    <cellStyle name="40% - Accent5 10 3 3" xfId="15069"/>
    <cellStyle name="40% - Accent5 10 4" xfId="8119"/>
    <cellStyle name="40% - Accent5 10 4 2" xfId="17134"/>
    <cellStyle name="40% - Accent5 10 5" xfId="12627"/>
    <cellStyle name="40% - Accent5 10_draft transactions report_052009_rvsd" xfId="2044"/>
    <cellStyle name="40% - Accent5 100" xfId="2045"/>
    <cellStyle name="40% - Accent5 100 2" xfId="5886"/>
    <cellStyle name="40% - Accent5 101" xfId="2046"/>
    <cellStyle name="40% - Accent5 101 2" xfId="5887"/>
    <cellStyle name="40% - Accent5 102" xfId="2047"/>
    <cellStyle name="40% - Accent5 102 2" xfId="5888"/>
    <cellStyle name="40% - Accent5 103" xfId="2048"/>
    <cellStyle name="40% - Accent5 103 2" xfId="5889"/>
    <cellStyle name="40% - Accent5 104" xfId="2049"/>
    <cellStyle name="40% - Accent5 104 2" xfId="5890"/>
    <cellStyle name="40% - Accent5 105" xfId="2050"/>
    <cellStyle name="40% - Accent5 105 2" xfId="5891"/>
    <cellStyle name="40% - Accent5 106" xfId="2051"/>
    <cellStyle name="40% - Accent5 106 2" xfId="5892"/>
    <cellStyle name="40% - Accent5 107" xfId="2052"/>
    <cellStyle name="40% - Accent5 107 2" xfId="5893"/>
    <cellStyle name="40% - Accent5 108" xfId="2053"/>
    <cellStyle name="40% - Accent5 108 2" xfId="5894"/>
    <cellStyle name="40% - Accent5 109" xfId="2054"/>
    <cellStyle name="40% - Accent5 109 2" xfId="5895"/>
    <cellStyle name="40% - Accent5 11" xfId="2055"/>
    <cellStyle name="40% - Accent5 11 2" xfId="2056"/>
    <cellStyle name="40% - Accent5 11 2 2" xfId="5896"/>
    <cellStyle name="40% - Accent5 11 2 2 2" xfId="10562"/>
    <cellStyle name="40% - Accent5 11 2 2 2 2" xfId="19577"/>
    <cellStyle name="40% - Accent5 11 2 2 3" xfId="15070"/>
    <cellStyle name="40% - Accent5 11 2 3" xfId="8122"/>
    <cellStyle name="40% - Accent5 11 2 3 2" xfId="17137"/>
    <cellStyle name="40% - Accent5 11 2 4" xfId="12630"/>
    <cellStyle name="40% - Accent5 11 3" xfId="5897"/>
    <cellStyle name="40% - Accent5 11 3 2" xfId="10563"/>
    <cellStyle name="40% - Accent5 11 3 2 2" xfId="19578"/>
    <cellStyle name="40% - Accent5 11 3 3" xfId="15071"/>
    <cellStyle name="40% - Accent5 11 4" xfId="8121"/>
    <cellStyle name="40% - Accent5 11 4 2" xfId="17136"/>
    <cellStyle name="40% - Accent5 11 5" xfId="12629"/>
    <cellStyle name="40% - Accent5 11_draft transactions report_052009_rvsd" xfId="2057"/>
    <cellStyle name="40% - Accent5 110" xfId="2058"/>
    <cellStyle name="40% - Accent5 110 2" xfId="5898"/>
    <cellStyle name="40% - Accent5 110 2 2" xfId="10564"/>
    <cellStyle name="40% - Accent5 110 2 2 2" xfId="19579"/>
    <cellStyle name="40% - Accent5 110 2 3" xfId="15072"/>
    <cellStyle name="40% - Accent5 110 3" xfId="8123"/>
    <cellStyle name="40% - Accent5 110 3 2" xfId="17138"/>
    <cellStyle name="40% - Accent5 110 4" xfId="12631"/>
    <cellStyle name="40% - Accent5 111" xfId="2059"/>
    <cellStyle name="40% - Accent5 111 2" xfId="5899"/>
    <cellStyle name="40% - Accent5 111 2 2" xfId="10565"/>
    <cellStyle name="40% - Accent5 111 2 2 2" xfId="19580"/>
    <cellStyle name="40% - Accent5 111 2 3" xfId="15073"/>
    <cellStyle name="40% - Accent5 111 3" xfId="8124"/>
    <cellStyle name="40% - Accent5 111 3 2" xfId="17139"/>
    <cellStyle name="40% - Accent5 111 4" xfId="12632"/>
    <cellStyle name="40% - Accent5 112" xfId="2060"/>
    <cellStyle name="40% - Accent5 112 2" xfId="5900"/>
    <cellStyle name="40% - Accent5 112 2 2" xfId="10566"/>
    <cellStyle name="40% - Accent5 112 2 2 2" xfId="19581"/>
    <cellStyle name="40% - Accent5 112 2 3" xfId="15074"/>
    <cellStyle name="40% - Accent5 112 3" xfId="8125"/>
    <cellStyle name="40% - Accent5 112 3 2" xfId="17140"/>
    <cellStyle name="40% - Accent5 112 4" xfId="12633"/>
    <cellStyle name="40% - Accent5 113" xfId="2061"/>
    <cellStyle name="40% - Accent5 113 2" xfId="5901"/>
    <cellStyle name="40% - Accent5 113 2 2" xfId="10567"/>
    <cellStyle name="40% - Accent5 113 2 2 2" xfId="19582"/>
    <cellStyle name="40% - Accent5 113 2 3" xfId="15075"/>
    <cellStyle name="40% - Accent5 113 3" xfId="8126"/>
    <cellStyle name="40% - Accent5 113 3 2" xfId="17141"/>
    <cellStyle name="40% - Accent5 113 4" xfId="12634"/>
    <cellStyle name="40% - Accent5 114" xfId="2062"/>
    <cellStyle name="40% - Accent5 114 2" xfId="5902"/>
    <cellStyle name="40% - Accent5 114 2 2" xfId="10568"/>
    <cellStyle name="40% - Accent5 114 2 2 2" xfId="19583"/>
    <cellStyle name="40% - Accent5 114 2 3" xfId="15076"/>
    <cellStyle name="40% - Accent5 114 3" xfId="8127"/>
    <cellStyle name="40% - Accent5 114 3 2" xfId="17142"/>
    <cellStyle name="40% - Accent5 114 4" xfId="12635"/>
    <cellStyle name="40% - Accent5 115" xfId="2063"/>
    <cellStyle name="40% - Accent5 115 2" xfId="5903"/>
    <cellStyle name="40% - Accent5 115 2 2" xfId="10569"/>
    <cellStyle name="40% - Accent5 115 2 2 2" xfId="19584"/>
    <cellStyle name="40% - Accent5 115 2 3" xfId="15077"/>
    <cellStyle name="40% - Accent5 115 3" xfId="8128"/>
    <cellStyle name="40% - Accent5 115 3 2" xfId="17143"/>
    <cellStyle name="40% - Accent5 115 4" xfId="12636"/>
    <cellStyle name="40% - Accent5 116" xfId="2064"/>
    <cellStyle name="40% - Accent5 116 2" xfId="5904"/>
    <cellStyle name="40% - Accent5 116 2 2" xfId="10570"/>
    <cellStyle name="40% - Accent5 116 2 2 2" xfId="19585"/>
    <cellStyle name="40% - Accent5 116 2 3" xfId="15078"/>
    <cellStyle name="40% - Accent5 116 3" xfId="8129"/>
    <cellStyle name="40% - Accent5 116 3 2" xfId="17144"/>
    <cellStyle name="40% - Accent5 116 4" xfId="12637"/>
    <cellStyle name="40% - Accent5 117" xfId="2065"/>
    <cellStyle name="40% - Accent5 117 2" xfId="5905"/>
    <cellStyle name="40% - Accent5 117 2 2" xfId="10571"/>
    <cellStyle name="40% - Accent5 117 2 2 2" xfId="19586"/>
    <cellStyle name="40% - Accent5 117 2 3" xfId="15079"/>
    <cellStyle name="40% - Accent5 117 3" xfId="8130"/>
    <cellStyle name="40% - Accent5 117 3 2" xfId="17145"/>
    <cellStyle name="40% - Accent5 117 4" xfId="12638"/>
    <cellStyle name="40% - Accent5 118" xfId="2066"/>
    <cellStyle name="40% - Accent5 118 2" xfId="5906"/>
    <cellStyle name="40% - Accent5 118 2 2" xfId="10572"/>
    <cellStyle name="40% - Accent5 118 2 2 2" xfId="19587"/>
    <cellStyle name="40% - Accent5 118 2 3" xfId="15080"/>
    <cellStyle name="40% - Accent5 118 3" xfId="8131"/>
    <cellStyle name="40% - Accent5 118 3 2" xfId="17146"/>
    <cellStyle name="40% - Accent5 118 4" xfId="12639"/>
    <cellStyle name="40% - Accent5 119" xfId="3118"/>
    <cellStyle name="40% - Accent5 119 2" xfId="5907"/>
    <cellStyle name="40% - Accent5 119 2 2" xfId="10573"/>
    <cellStyle name="40% - Accent5 119 2 2 2" xfId="19588"/>
    <cellStyle name="40% - Accent5 119 2 3" xfId="15081"/>
    <cellStyle name="40% - Accent5 119 3" xfId="8507"/>
    <cellStyle name="40% - Accent5 119 3 2" xfId="17522"/>
    <cellStyle name="40% - Accent5 119 4" xfId="13015"/>
    <cellStyle name="40% - Accent5 12" xfId="2067"/>
    <cellStyle name="40% - Accent5 12 2" xfId="2068"/>
    <cellStyle name="40% - Accent5 12 2 2" xfId="5908"/>
    <cellStyle name="40% - Accent5 12 2 2 2" xfId="10574"/>
    <cellStyle name="40% - Accent5 12 2 2 2 2" xfId="19589"/>
    <cellStyle name="40% - Accent5 12 2 2 3" xfId="15082"/>
    <cellStyle name="40% - Accent5 12 2 3" xfId="8133"/>
    <cellStyle name="40% - Accent5 12 2 3 2" xfId="17148"/>
    <cellStyle name="40% - Accent5 12 2 4" xfId="12641"/>
    <cellStyle name="40% - Accent5 12 3" xfId="5909"/>
    <cellStyle name="40% - Accent5 12 3 2" xfId="10575"/>
    <cellStyle name="40% - Accent5 12 3 2 2" xfId="19590"/>
    <cellStyle name="40% - Accent5 12 3 3" xfId="15083"/>
    <cellStyle name="40% - Accent5 12 4" xfId="8132"/>
    <cellStyle name="40% - Accent5 12 4 2" xfId="17147"/>
    <cellStyle name="40% - Accent5 12 5" xfId="12640"/>
    <cellStyle name="40% - Accent5 12_draft transactions report_052009_rvsd" xfId="2069"/>
    <cellStyle name="40% - Accent5 120" xfId="3121"/>
    <cellStyle name="40% - Accent5 120 2" xfId="5910"/>
    <cellStyle name="40% - Accent5 120 2 2" xfId="10576"/>
    <cellStyle name="40% - Accent5 120 2 2 2" xfId="19591"/>
    <cellStyle name="40% - Accent5 120 2 3" xfId="15084"/>
    <cellStyle name="40% - Accent5 120 3" xfId="8510"/>
    <cellStyle name="40% - Accent5 120 3 2" xfId="17525"/>
    <cellStyle name="40% - Accent5 120 4" xfId="13018"/>
    <cellStyle name="40% - Accent5 121" xfId="3134"/>
    <cellStyle name="40% - Accent5 121 2" xfId="5911"/>
    <cellStyle name="40% - Accent5 121 2 2" xfId="10577"/>
    <cellStyle name="40% - Accent5 121 2 2 2" xfId="19592"/>
    <cellStyle name="40% - Accent5 121 2 3" xfId="15085"/>
    <cellStyle name="40% - Accent5 121 3" xfId="8523"/>
    <cellStyle name="40% - Accent5 121 3 2" xfId="17538"/>
    <cellStyle name="40% - Accent5 121 4" xfId="13031"/>
    <cellStyle name="40% - Accent5 122" xfId="3158"/>
    <cellStyle name="40% - Accent5 123" xfId="3200"/>
    <cellStyle name="40% - Accent5 124" xfId="3242"/>
    <cellStyle name="40% - Accent5 125" xfId="3284"/>
    <cellStyle name="40% - Accent5 126" xfId="3325"/>
    <cellStyle name="40% - Accent5 127" xfId="3367"/>
    <cellStyle name="40% - Accent5 127 2" xfId="5912"/>
    <cellStyle name="40% - Accent5 127 2 2" xfId="10578"/>
    <cellStyle name="40% - Accent5 127 2 2 2" xfId="19593"/>
    <cellStyle name="40% - Accent5 127 2 3" xfId="15086"/>
    <cellStyle name="40% - Accent5 127 3" xfId="8546"/>
    <cellStyle name="40% - Accent5 127 3 2" xfId="17561"/>
    <cellStyle name="40% - Accent5 127 4" xfId="13054"/>
    <cellStyle name="40% - Accent5 128" xfId="3370"/>
    <cellStyle name="40% - Accent5 128 2" xfId="5913"/>
    <cellStyle name="40% - Accent5 128 2 2" xfId="10579"/>
    <cellStyle name="40% - Accent5 128 2 2 2" xfId="19594"/>
    <cellStyle name="40% - Accent5 128 2 3" xfId="15087"/>
    <cellStyle name="40% - Accent5 128 3" xfId="8549"/>
    <cellStyle name="40% - Accent5 128 3 2" xfId="17564"/>
    <cellStyle name="40% - Accent5 128 4" xfId="13057"/>
    <cellStyle name="40% - Accent5 129" xfId="3383"/>
    <cellStyle name="40% - Accent5 129 2" xfId="5914"/>
    <cellStyle name="40% - Accent5 129 2 2" xfId="10580"/>
    <cellStyle name="40% - Accent5 129 2 2 2" xfId="19595"/>
    <cellStyle name="40% - Accent5 129 2 3" xfId="15088"/>
    <cellStyle name="40% - Accent5 129 3" xfId="8562"/>
    <cellStyle name="40% - Accent5 129 3 2" xfId="17577"/>
    <cellStyle name="40% - Accent5 129 4" xfId="13070"/>
    <cellStyle name="40% - Accent5 13" xfId="2070"/>
    <cellStyle name="40% - Accent5 13 2" xfId="2071"/>
    <cellStyle name="40% - Accent5 13 2 2" xfId="5915"/>
    <cellStyle name="40% - Accent5 13 2 2 2" xfId="10581"/>
    <cellStyle name="40% - Accent5 13 2 2 2 2" xfId="19596"/>
    <cellStyle name="40% - Accent5 13 2 2 3" xfId="15089"/>
    <cellStyle name="40% - Accent5 13 2 3" xfId="8135"/>
    <cellStyle name="40% - Accent5 13 2 3 2" xfId="17150"/>
    <cellStyle name="40% - Accent5 13 2 4" xfId="12643"/>
    <cellStyle name="40% - Accent5 13 3" xfId="5916"/>
    <cellStyle name="40% - Accent5 13 3 2" xfId="10582"/>
    <cellStyle name="40% - Accent5 13 3 2 2" xfId="19597"/>
    <cellStyle name="40% - Accent5 13 3 3" xfId="15090"/>
    <cellStyle name="40% - Accent5 13 4" xfId="8134"/>
    <cellStyle name="40% - Accent5 13 4 2" xfId="17149"/>
    <cellStyle name="40% - Accent5 13 5" xfId="12642"/>
    <cellStyle name="40% - Accent5 13_draft transactions report_052009_rvsd" xfId="2072"/>
    <cellStyle name="40% - Accent5 130" xfId="3406"/>
    <cellStyle name="40% - Accent5 130 2" xfId="5917"/>
    <cellStyle name="40% - Accent5 130 2 2" xfId="10583"/>
    <cellStyle name="40% - Accent5 130 2 2 2" xfId="19598"/>
    <cellStyle name="40% - Accent5 130 2 3" xfId="15091"/>
    <cellStyle name="40% - Accent5 130 3" xfId="8585"/>
    <cellStyle name="40% - Accent5 130 3 2" xfId="17600"/>
    <cellStyle name="40% - Accent5 130 4" xfId="13093"/>
    <cellStyle name="40% - Accent5 131" xfId="3409"/>
    <cellStyle name="40% - Accent5 131 2" xfId="5918"/>
    <cellStyle name="40% - Accent5 131 2 2" xfId="10584"/>
    <cellStyle name="40% - Accent5 131 2 2 2" xfId="19599"/>
    <cellStyle name="40% - Accent5 131 2 3" xfId="15092"/>
    <cellStyle name="40% - Accent5 131 3" xfId="8588"/>
    <cellStyle name="40% - Accent5 131 3 2" xfId="17603"/>
    <cellStyle name="40% - Accent5 131 4" xfId="13096"/>
    <cellStyle name="40% - Accent5 132" xfId="3422"/>
    <cellStyle name="40% - Accent5 132 2" xfId="5919"/>
    <cellStyle name="40% - Accent5 132 2 2" xfId="10585"/>
    <cellStyle name="40% - Accent5 132 2 2 2" xfId="19600"/>
    <cellStyle name="40% - Accent5 132 2 3" xfId="15093"/>
    <cellStyle name="40% - Accent5 132 3" xfId="8601"/>
    <cellStyle name="40% - Accent5 132 3 2" xfId="17616"/>
    <cellStyle name="40% - Accent5 132 4" xfId="13109"/>
    <cellStyle name="40% - Accent5 133" xfId="3435"/>
    <cellStyle name="40% - Accent5 133 2" xfId="5920"/>
    <cellStyle name="40% - Accent5 133 2 2" xfId="10586"/>
    <cellStyle name="40% - Accent5 133 2 2 2" xfId="19601"/>
    <cellStyle name="40% - Accent5 133 2 3" xfId="15094"/>
    <cellStyle name="40% - Accent5 133 3" xfId="8614"/>
    <cellStyle name="40% - Accent5 133 3 2" xfId="17629"/>
    <cellStyle name="40% - Accent5 133 4" xfId="13122"/>
    <cellStyle name="40% - Accent5 134" xfId="3448"/>
    <cellStyle name="40% - Accent5 134 2" xfId="5921"/>
    <cellStyle name="40% - Accent5 134 2 2" xfId="10587"/>
    <cellStyle name="40% - Accent5 134 2 2 2" xfId="19602"/>
    <cellStyle name="40% - Accent5 134 2 3" xfId="15095"/>
    <cellStyle name="40% - Accent5 134 3" xfId="8627"/>
    <cellStyle name="40% - Accent5 134 3 2" xfId="17642"/>
    <cellStyle name="40% - Accent5 134 4" xfId="13135"/>
    <cellStyle name="40% - Accent5 135" xfId="3472"/>
    <cellStyle name="40% - Accent5 136" xfId="3514"/>
    <cellStyle name="40% - Accent5 137" xfId="3555"/>
    <cellStyle name="40% - Accent5 138" xfId="3597"/>
    <cellStyle name="40% - Accent5 138 2" xfId="5922"/>
    <cellStyle name="40% - Accent5 138 2 2" xfId="10588"/>
    <cellStyle name="40% - Accent5 138 2 2 2" xfId="19603"/>
    <cellStyle name="40% - Accent5 138 2 3" xfId="15096"/>
    <cellStyle name="40% - Accent5 138 3" xfId="8650"/>
    <cellStyle name="40% - Accent5 138 3 2" xfId="17665"/>
    <cellStyle name="40% - Accent5 138 4" xfId="13158"/>
    <cellStyle name="40% - Accent5 139" xfId="3614"/>
    <cellStyle name="40% - Accent5 139 2" xfId="5923"/>
    <cellStyle name="40% - Accent5 139 2 2" xfId="10589"/>
    <cellStyle name="40% - Accent5 139 2 2 2" xfId="19604"/>
    <cellStyle name="40% - Accent5 139 2 3" xfId="15097"/>
    <cellStyle name="40% - Accent5 139 3" xfId="8653"/>
    <cellStyle name="40% - Accent5 139 3 2" xfId="17668"/>
    <cellStyle name="40% - Accent5 139 4" xfId="13161"/>
    <cellStyle name="40% - Accent5 14" xfId="2073"/>
    <cellStyle name="40% - Accent5 14 2" xfId="2074"/>
    <cellStyle name="40% - Accent5 14 2 2" xfId="5924"/>
    <cellStyle name="40% - Accent5 14 2 2 2" xfId="10590"/>
    <cellStyle name="40% - Accent5 14 2 2 2 2" xfId="19605"/>
    <cellStyle name="40% - Accent5 14 2 2 3" xfId="15098"/>
    <cellStyle name="40% - Accent5 14 2 3" xfId="8137"/>
    <cellStyle name="40% - Accent5 14 2 3 2" xfId="17152"/>
    <cellStyle name="40% - Accent5 14 2 4" xfId="12645"/>
    <cellStyle name="40% - Accent5 14 3" xfId="5925"/>
    <cellStyle name="40% - Accent5 14 3 2" xfId="10591"/>
    <cellStyle name="40% - Accent5 14 3 2 2" xfId="19606"/>
    <cellStyle name="40% - Accent5 14 3 3" xfId="15099"/>
    <cellStyle name="40% - Accent5 14 4" xfId="8136"/>
    <cellStyle name="40% - Accent5 14 4 2" xfId="17151"/>
    <cellStyle name="40% - Accent5 14 5" xfId="12644"/>
    <cellStyle name="40% - Accent5 14_draft transactions report_052009_rvsd" xfId="2075"/>
    <cellStyle name="40% - Accent5 140" xfId="3627"/>
    <cellStyle name="40% - Accent5 140 2" xfId="5926"/>
    <cellStyle name="40% - Accent5 140 2 2" xfId="10592"/>
    <cellStyle name="40% - Accent5 140 2 2 2" xfId="19607"/>
    <cellStyle name="40% - Accent5 140 2 3" xfId="15100"/>
    <cellStyle name="40% - Accent5 140 3" xfId="8666"/>
    <cellStyle name="40% - Accent5 140 3 2" xfId="17681"/>
    <cellStyle name="40% - Accent5 140 4" xfId="13174"/>
    <cellStyle name="40% - Accent5 141" xfId="3640"/>
    <cellStyle name="40% - Accent5 141 2" xfId="5927"/>
    <cellStyle name="40% - Accent5 141 2 2" xfId="10593"/>
    <cellStyle name="40% - Accent5 141 2 2 2" xfId="19608"/>
    <cellStyle name="40% - Accent5 141 2 3" xfId="15101"/>
    <cellStyle name="40% - Accent5 141 3" xfId="8679"/>
    <cellStyle name="40% - Accent5 141 3 2" xfId="17694"/>
    <cellStyle name="40% - Accent5 141 4" xfId="13187"/>
    <cellStyle name="40% - Accent5 142" xfId="3653"/>
    <cellStyle name="40% - Accent5 142 2" xfId="5928"/>
    <cellStyle name="40% - Accent5 142 2 2" xfId="10594"/>
    <cellStyle name="40% - Accent5 142 2 2 2" xfId="19609"/>
    <cellStyle name="40% - Accent5 142 2 3" xfId="15102"/>
    <cellStyle name="40% - Accent5 142 3" xfId="8692"/>
    <cellStyle name="40% - Accent5 142 3 2" xfId="17707"/>
    <cellStyle name="40% - Accent5 142 4" xfId="13200"/>
    <cellStyle name="40% - Accent5 143" xfId="3666"/>
    <cellStyle name="40% - Accent5 143 2" xfId="5929"/>
    <cellStyle name="40% - Accent5 143 2 2" xfId="10595"/>
    <cellStyle name="40% - Accent5 143 2 2 2" xfId="19610"/>
    <cellStyle name="40% - Accent5 143 2 3" xfId="15103"/>
    <cellStyle name="40% - Accent5 143 3" xfId="8705"/>
    <cellStyle name="40% - Accent5 143 3 2" xfId="17720"/>
    <cellStyle name="40% - Accent5 143 4" xfId="13213"/>
    <cellStyle name="40% - Accent5 144" xfId="3679"/>
    <cellStyle name="40% - Accent5 144 2" xfId="5930"/>
    <cellStyle name="40% - Accent5 144 2 2" xfId="10596"/>
    <cellStyle name="40% - Accent5 144 2 2 2" xfId="19611"/>
    <cellStyle name="40% - Accent5 144 2 3" xfId="15104"/>
    <cellStyle name="40% - Accent5 144 3" xfId="8718"/>
    <cellStyle name="40% - Accent5 144 3 2" xfId="17733"/>
    <cellStyle name="40% - Accent5 144 4" xfId="13226"/>
    <cellStyle name="40% - Accent5 145" xfId="3692"/>
    <cellStyle name="40% - Accent5 145 2" xfId="5931"/>
    <cellStyle name="40% - Accent5 145 2 2" xfId="10597"/>
    <cellStyle name="40% - Accent5 145 2 2 2" xfId="19612"/>
    <cellStyle name="40% - Accent5 145 2 3" xfId="15105"/>
    <cellStyle name="40% - Accent5 145 3" xfId="8731"/>
    <cellStyle name="40% - Accent5 145 3 2" xfId="17746"/>
    <cellStyle name="40% - Accent5 145 4" xfId="13239"/>
    <cellStyle name="40% - Accent5 146" xfId="3706"/>
    <cellStyle name="40% - Accent5 146 2" xfId="5932"/>
    <cellStyle name="40% - Accent5 146 2 2" xfId="10598"/>
    <cellStyle name="40% - Accent5 146 2 2 2" xfId="19613"/>
    <cellStyle name="40% - Accent5 146 2 3" xfId="15106"/>
    <cellStyle name="40% - Accent5 146 3" xfId="8744"/>
    <cellStyle name="40% - Accent5 146 3 2" xfId="17759"/>
    <cellStyle name="40% - Accent5 146 4" xfId="13252"/>
    <cellStyle name="40% - Accent5 147" xfId="3601"/>
    <cellStyle name="40% - Accent5 148" xfId="3757"/>
    <cellStyle name="40% - Accent5 149" xfId="3798"/>
    <cellStyle name="40% - Accent5 15" xfId="2076"/>
    <cellStyle name="40% - Accent5 15 2" xfId="2077"/>
    <cellStyle name="40% - Accent5 15 2 2" xfId="5933"/>
    <cellStyle name="40% - Accent5 15 2 2 2" xfId="10599"/>
    <cellStyle name="40% - Accent5 15 2 2 2 2" xfId="19614"/>
    <cellStyle name="40% - Accent5 15 2 2 3" xfId="15107"/>
    <cellStyle name="40% - Accent5 15 2 3" xfId="8139"/>
    <cellStyle name="40% - Accent5 15 2 3 2" xfId="17154"/>
    <cellStyle name="40% - Accent5 15 2 4" xfId="12647"/>
    <cellStyle name="40% - Accent5 15 3" xfId="5934"/>
    <cellStyle name="40% - Accent5 15 3 2" xfId="10600"/>
    <cellStyle name="40% - Accent5 15 3 2 2" xfId="19615"/>
    <cellStyle name="40% - Accent5 15 3 3" xfId="15108"/>
    <cellStyle name="40% - Accent5 15 4" xfId="8138"/>
    <cellStyle name="40% - Accent5 15 4 2" xfId="17153"/>
    <cellStyle name="40% - Accent5 15 5" xfId="12646"/>
    <cellStyle name="40% - Accent5 15_draft transactions report_052009_rvsd" xfId="2078"/>
    <cellStyle name="40% - Accent5 150" xfId="3840"/>
    <cellStyle name="40% - Accent5 151" xfId="3882"/>
    <cellStyle name="40% - Accent5 152" xfId="3995"/>
    <cellStyle name="40% - Accent5 153" xfId="5935"/>
    <cellStyle name="40% - Accent5 153 2" xfId="10601"/>
    <cellStyle name="40% - Accent5 153 2 2" xfId="19616"/>
    <cellStyle name="40% - Accent5 153 3" xfId="15109"/>
    <cellStyle name="40% - Accent5 154" xfId="8118"/>
    <cellStyle name="40% - Accent5 154 2" xfId="17133"/>
    <cellStyle name="40% - Accent5 155" xfId="12626"/>
    <cellStyle name="40% - Accent5 16" xfId="2079"/>
    <cellStyle name="40% - Accent5 16 2" xfId="2080"/>
    <cellStyle name="40% - Accent5 16 2 2" xfId="5936"/>
    <cellStyle name="40% - Accent5 16 2 2 2" xfId="10602"/>
    <cellStyle name="40% - Accent5 16 2 2 2 2" xfId="19617"/>
    <cellStyle name="40% - Accent5 16 2 2 3" xfId="15110"/>
    <cellStyle name="40% - Accent5 16 2 3" xfId="8141"/>
    <cellStyle name="40% - Accent5 16 2 3 2" xfId="17156"/>
    <cellStyle name="40% - Accent5 16 2 4" xfId="12649"/>
    <cellStyle name="40% - Accent5 16 3" xfId="5937"/>
    <cellStyle name="40% - Accent5 16 3 2" xfId="10603"/>
    <cellStyle name="40% - Accent5 16 3 2 2" xfId="19618"/>
    <cellStyle name="40% - Accent5 16 3 3" xfId="15111"/>
    <cellStyle name="40% - Accent5 16 4" xfId="8140"/>
    <cellStyle name="40% - Accent5 16 4 2" xfId="17155"/>
    <cellStyle name="40% - Accent5 16 5" xfId="12648"/>
    <cellStyle name="40% - Accent5 16_draft transactions report_052009_rvsd" xfId="2081"/>
    <cellStyle name="40% - Accent5 17" xfId="2082"/>
    <cellStyle name="40% - Accent5 17 2" xfId="2083"/>
    <cellStyle name="40% - Accent5 17 2 2" xfId="5938"/>
    <cellStyle name="40% - Accent5 17 2 2 2" xfId="10604"/>
    <cellStyle name="40% - Accent5 17 2 2 2 2" xfId="19619"/>
    <cellStyle name="40% - Accent5 17 2 2 3" xfId="15112"/>
    <cellStyle name="40% - Accent5 17 2 3" xfId="8143"/>
    <cellStyle name="40% - Accent5 17 2 3 2" xfId="17158"/>
    <cellStyle name="40% - Accent5 17 2 4" xfId="12651"/>
    <cellStyle name="40% - Accent5 17 3" xfId="5939"/>
    <cellStyle name="40% - Accent5 17 3 2" xfId="10605"/>
    <cellStyle name="40% - Accent5 17 3 2 2" xfId="19620"/>
    <cellStyle name="40% - Accent5 17 3 3" xfId="15113"/>
    <cellStyle name="40% - Accent5 17 4" xfId="8142"/>
    <cellStyle name="40% - Accent5 17 4 2" xfId="17157"/>
    <cellStyle name="40% - Accent5 17 5" xfId="12650"/>
    <cellStyle name="40% - Accent5 17_draft transactions report_052009_rvsd" xfId="2084"/>
    <cellStyle name="40% - Accent5 18" xfId="2085"/>
    <cellStyle name="40% - Accent5 18 2" xfId="2086"/>
    <cellStyle name="40% - Accent5 18 2 2" xfId="5940"/>
    <cellStyle name="40% - Accent5 18 2 2 2" xfId="10606"/>
    <cellStyle name="40% - Accent5 18 2 2 2 2" xfId="19621"/>
    <cellStyle name="40% - Accent5 18 2 2 3" xfId="15114"/>
    <cellStyle name="40% - Accent5 18 2 3" xfId="8145"/>
    <cellStyle name="40% - Accent5 18 2 3 2" xfId="17160"/>
    <cellStyle name="40% - Accent5 18 2 4" xfId="12653"/>
    <cellStyle name="40% - Accent5 18 3" xfId="5941"/>
    <cellStyle name="40% - Accent5 18 3 2" xfId="10607"/>
    <cellStyle name="40% - Accent5 18 3 2 2" xfId="19622"/>
    <cellStyle name="40% - Accent5 18 3 3" xfId="15115"/>
    <cellStyle name="40% - Accent5 18 4" xfId="8144"/>
    <cellStyle name="40% - Accent5 18 4 2" xfId="17159"/>
    <cellStyle name="40% - Accent5 18 5" xfId="12652"/>
    <cellStyle name="40% - Accent5 18_draft transactions report_052009_rvsd" xfId="2087"/>
    <cellStyle name="40% - Accent5 19" xfId="2088"/>
    <cellStyle name="40% - Accent5 19 2" xfId="2089"/>
    <cellStyle name="40% - Accent5 19 2 2" xfId="5942"/>
    <cellStyle name="40% - Accent5 19 2 2 2" xfId="10608"/>
    <cellStyle name="40% - Accent5 19 2 2 2 2" xfId="19623"/>
    <cellStyle name="40% - Accent5 19 2 2 3" xfId="15116"/>
    <cellStyle name="40% - Accent5 19 2 3" xfId="8147"/>
    <cellStyle name="40% - Accent5 19 2 3 2" xfId="17162"/>
    <cellStyle name="40% - Accent5 19 2 4" xfId="12655"/>
    <cellStyle name="40% - Accent5 19 3" xfId="5943"/>
    <cellStyle name="40% - Accent5 19 3 2" xfId="10609"/>
    <cellStyle name="40% - Accent5 19 3 2 2" xfId="19624"/>
    <cellStyle name="40% - Accent5 19 3 3" xfId="15117"/>
    <cellStyle name="40% - Accent5 19 4" xfId="8146"/>
    <cellStyle name="40% - Accent5 19 4 2" xfId="17161"/>
    <cellStyle name="40% - Accent5 19 5" xfId="12654"/>
    <cellStyle name="40% - Accent5 19_draft transactions report_052009_rvsd" xfId="2090"/>
    <cellStyle name="40% - Accent5 2" xfId="2091"/>
    <cellStyle name="40% - Accent5 2 2" xfId="2092"/>
    <cellStyle name="40% - Accent5 2 2 2" xfId="2093"/>
    <cellStyle name="40% - Accent5 2 2 2 2" xfId="5944"/>
    <cellStyle name="40% - Accent5 2 2 2 2 2" xfId="10610"/>
    <cellStyle name="40% - Accent5 2 2 2 2 2 2" xfId="19625"/>
    <cellStyle name="40% - Accent5 2 2 2 2 3" xfId="15118"/>
    <cellStyle name="40% - Accent5 2 2 2 3" xfId="8150"/>
    <cellStyle name="40% - Accent5 2 2 2 3 2" xfId="17165"/>
    <cellStyle name="40% - Accent5 2 2 2 4" xfId="12658"/>
    <cellStyle name="40% - Accent5 2 2 3" xfId="5945"/>
    <cellStyle name="40% - Accent5 2 2 3 2" xfId="10611"/>
    <cellStyle name="40% - Accent5 2 2 3 2 2" xfId="19626"/>
    <cellStyle name="40% - Accent5 2 2 3 3" xfId="15119"/>
    <cellStyle name="40% - Accent5 2 2 4" xfId="8149"/>
    <cellStyle name="40% - Accent5 2 2 4 2" xfId="17164"/>
    <cellStyle name="40% - Accent5 2 2 5" xfId="12657"/>
    <cellStyle name="40% - Accent5 2 2_draft transactions report_052009_rvsd" xfId="2094"/>
    <cellStyle name="40% - Accent5 2 3" xfId="2095"/>
    <cellStyle name="40% - Accent5 2 3 2" xfId="5946"/>
    <cellStyle name="40% - Accent5 2 3 2 2" xfId="10612"/>
    <cellStyle name="40% - Accent5 2 3 2 2 2" xfId="19627"/>
    <cellStyle name="40% - Accent5 2 3 2 3" xfId="15120"/>
    <cellStyle name="40% - Accent5 2 3 3" xfId="8151"/>
    <cellStyle name="40% - Accent5 2 3 3 2" xfId="17166"/>
    <cellStyle name="40% - Accent5 2 3 4" xfId="12659"/>
    <cellStyle name="40% - Accent5 2 4" xfId="5947"/>
    <cellStyle name="40% - Accent5 2 4 2" xfId="10613"/>
    <cellStyle name="40% - Accent5 2 4 2 2" xfId="19628"/>
    <cellStyle name="40% - Accent5 2 4 3" xfId="15121"/>
    <cellStyle name="40% - Accent5 2 5" xfId="8148"/>
    <cellStyle name="40% - Accent5 2 5 2" xfId="17163"/>
    <cellStyle name="40% - Accent5 2 6" xfId="12656"/>
    <cellStyle name="40% - Accent5 2_draft transactions report_052009_rvsd" xfId="2096"/>
    <cellStyle name="40% - Accent5 20" xfId="2097"/>
    <cellStyle name="40% - Accent5 20 2" xfId="2098"/>
    <cellStyle name="40% - Accent5 20 2 2" xfId="5948"/>
    <cellStyle name="40% - Accent5 20 2 2 2" xfId="10614"/>
    <cellStyle name="40% - Accent5 20 2 2 2 2" xfId="19629"/>
    <cellStyle name="40% - Accent5 20 2 2 3" xfId="15122"/>
    <cellStyle name="40% - Accent5 20 2 3" xfId="8153"/>
    <cellStyle name="40% - Accent5 20 2 3 2" xfId="17168"/>
    <cellStyle name="40% - Accent5 20 2 4" xfId="12661"/>
    <cellStyle name="40% - Accent5 20 3" xfId="5949"/>
    <cellStyle name="40% - Accent5 20 3 2" xfId="10615"/>
    <cellStyle name="40% - Accent5 20 3 2 2" xfId="19630"/>
    <cellStyle name="40% - Accent5 20 3 3" xfId="15123"/>
    <cellStyle name="40% - Accent5 20 4" xfId="8152"/>
    <cellStyle name="40% - Accent5 20 4 2" xfId="17167"/>
    <cellStyle name="40% - Accent5 20 5" xfId="12660"/>
    <cellStyle name="40% - Accent5 20_draft transactions report_052009_rvsd" xfId="2099"/>
    <cellStyle name="40% - Accent5 21" xfId="2100"/>
    <cellStyle name="40% - Accent5 21 2" xfId="2101"/>
    <cellStyle name="40% - Accent5 21 2 2" xfId="5950"/>
    <cellStyle name="40% - Accent5 21 2 2 2" xfId="10616"/>
    <cellStyle name="40% - Accent5 21 2 2 2 2" xfId="19631"/>
    <cellStyle name="40% - Accent5 21 2 2 3" xfId="15124"/>
    <cellStyle name="40% - Accent5 21 2 3" xfId="8155"/>
    <cellStyle name="40% - Accent5 21 2 3 2" xfId="17170"/>
    <cellStyle name="40% - Accent5 21 2 4" xfId="12663"/>
    <cellStyle name="40% - Accent5 21 3" xfId="5951"/>
    <cellStyle name="40% - Accent5 21 3 2" xfId="10617"/>
    <cellStyle name="40% - Accent5 21 3 2 2" xfId="19632"/>
    <cellStyle name="40% - Accent5 21 3 3" xfId="15125"/>
    <cellStyle name="40% - Accent5 21 4" xfId="8154"/>
    <cellStyle name="40% - Accent5 21 4 2" xfId="17169"/>
    <cellStyle name="40% - Accent5 21 5" xfId="12662"/>
    <cellStyle name="40% - Accent5 21_draft transactions report_052009_rvsd" xfId="2102"/>
    <cellStyle name="40% - Accent5 22" xfId="2103"/>
    <cellStyle name="40% - Accent5 22 2" xfId="2104"/>
    <cellStyle name="40% - Accent5 22 2 2" xfId="5952"/>
    <cellStyle name="40% - Accent5 22 2 2 2" xfId="10618"/>
    <cellStyle name="40% - Accent5 22 2 2 2 2" xfId="19633"/>
    <cellStyle name="40% - Accent5 22 2 2 3" xfId="15126"/>
    <cellStyle name="40% - Accent5 22 2 3" xfId="8157"/>
    <cellStyle name="40% - Accent5 22 2 3 2" xfId="17172"/>
    <cellStyle name="40% - Accent5 22 2 4" xfId="12665"/>
    <cellStyle name="40% - Accent5 22 3" xfId="5953"/>
    <cellStyle name="40% - Accent5 22 3 2" xfId="10619"/>
    <cellStyle name="40% - Accent5 22 3 2 2" xfId="19634"/>
    <cellStyle name="40% - Accent5 22 3 3" xfId="15127"/>
    <cellStyle name="40% - Accent5 22 4" xfId="8156"/>
    <cellStyle name="40% - Accent5 22 4 2" xfId="17171"/>
    <cellStyle name="40% - Accent5 22 5" xfId="12664"/>
    <cellStyle name="40% - Accent5 22_draft transactions report_052009_rvsd" xfId="2105"/>
    <cellStyle name="40% - Accent5 23" xfId="2106"/>
    <cellStyle name="40% - Accent5 23 2" xfId="2107"/>
    <cellStyle name="40% - Accent5 23 2 2" xfId="5954"/>
    <cellStyle name="40% - Accent5 23 2 2 2" xfId="10620"/>
    <cellStyle name="40% - Accent5 23 2 2 2 2" xfId="19635"/>
    <cellStyle name="40% - Accent5 23 2 2 3" xfId="15128"/>
    <cellStyle name="40% - Accent5 23 2 3" xfId="8159"/>
    <cellStyle name="40% - Accent5 23 2 3 2" xfId="17174"/>
    <cellStyle name="40% - Accent5 23 2 4" xfId="12667"/>
    <cellStyle name="40% - Accent5 23 3" xfId="5955"/>
    <cellStyle name="40% - Accent5 23 3 2" xfId="10621"/>
    <cellStyle name="40% - Accent5 23 3 2 2" xfId="19636"/>
    <cellStyle name="40% - Accent5 23 3 3" xfId="15129"/>
    <cellStyle name="40% - Accent5 23 4" xfId="8158"/>
    <cellStyle name="40% - Accent5 23 4 2" xfId="17173"/>
    <cellStyle name="40% - Accent5 23 5" xfId="12666"/>
    <cellStyle name="40% - Accent5 23_draft transactions report_052009_rvsd" xfId="2108"/>
    <cellStyle name="40% - Accent5 24" xfId="2109"/>
    <cellStyle name="40% - Accent5 24 2" xfId="2110"/>
    <cellStyle name="40% - Accent5 24 2 2" xfId="5956"/>
    <cellStyle name="40% - Accent5 24 2 2 2" xfId="10622"/>
    <cellStyle name="40% - Accent5 24 2 2 2 2" xfId="19637"/>
    <cellStyle name="40% - Accent5 24 2 2 3" xfId="15130"/>
    <cellStyle name="40% - Accent5 24 2 3" xfId="8161"/>
    <cellStyle name="40% - Accent5 24 2 3 2" xfId="17176"/>
    <cellStyle name="40% - Accent5 24 2 4" xfId="12669"/>
    <cellStyle name="40% - Accent5 24 3" xfId="5957"/>
    <cellStyle name="40% - Accent5 24 3 2" xfId="10623"/>
    <cellStyle name="40% - Accent5 24 3 2 2" xfId="19638"/>
    <cellStyle name="40% - Accent5 24 3 3" xfId="15131"/>
    <cellStyle name="40% - Accent5 24 4" xfId="8160"/>
    <cellStyle name="40% - Accent5 24 4 2" xfId="17175"/>
    <cellStyle name="40% - Accent5 24 5" xfId="12668"/>
    <cellStyle name="40% - Accent5 24_draft transactions report_052009_rvsd" xfId="2111"/>
    <cellStyle name="40% - Accent5 25" xfId="2112"/>
    <cellStyle name="40% - Accent5 25 2" xfId="2113"/>
    <cellStyle name="40% - Accent5 25 2 2" xfId="5958"/>
    <cellStyle name="40% - Accent5 25 2 2 2" xfId="10624"/>
    <cellStyle name="40% - Accent5 25 2 2 2 2" xfId="19639"/>
    <cellStyle name="40% - Accent5 25 2 2 3" xfId="15132"/>
    <cellStyle name="40% - Accent5 25 2 3" xfId="8163"/>
    <cellStyle name="40% - Accent5 25 2 3 2" xfId="17178"/>
    <cellStyle name="40% - Accent5 25 2 4" xfId="12671"/>
    <cellStyle name="40% - Accent5 25 3" xfId="5959"/>
    <cellStyle name="40% - Accent5 25 3 2" xfId="10625"/>
    <cellStyle name="40% - Accent5 25 3 2 2" xfId="19640"/>
    <cellStyle name="40% - Accent5 25 3 3" xfId="15133"/>
    <cellStyle name="40% - Accent5 25 4" xfId="8162"/>
    <cellStyle name="40% - Accent5 25 4 2" xfId="17177"/>
    <cellStyle name="40% - Accent5 25 5" xfId="12670"/>
    <cellStyle name="40% - Accent5 25_draft transactions report_052009_rvsd" xfId="2114"/>
    <cellStyle name="40% - Accent5 26" xfId="2115"/>
    <cellStyle name="40% - Accent5 26 2" xfId="2116"/>
    <cellStyle name="40% - Accent5 26 2 2" xfId="5960"/>
    <cellStyle name="40% - Accent5 26 2 2 2" xfId="10626"/>
    <cellStyle name="40% - Accent5 26 2 2 2 2" xfId="19641"/>
    <cellStyle name="40% - Accent5 26 2 2 3" xfId="15134"/>
    <cellStyle name="40% - Accent5 26 2 3" xfId="8165"/>
    <cellStyle name="40% - Accent5 26 2 3 2" xfId="17180"/>
    <cellStyle name="40% - Accent5 26 2 4" xfId="12673"/>
    <cellStyle name="40% - Accent5 26 3" xfId="5961"/>
    <cellStyle name="40% - Accent5 26 3 2" xfId="10627"/>
    <cellStyle name="40% - Accent5 26 3 2 2" xfId="19642"/>
    <cellStyle name="40% - Accent5 26 3 3" xfId="15135"/>
    <cellStyle name="40% - Accent5 26 4" xfId="8164"/>
    <cellStyle name="40% - Accent5 26 4 2" xfId="17179"/>
    <cellStyle name="40% - Accent5 26 5" xfId="12672"/>
    <cellStyle name="40% - Accent5 26_draft transactions report_052009_rvsd" xfId="2117"/>
    <cellStyle name="40% - Accent5 27" xfId="2118"/>
    <cellStyle name="40% - Accent5 27 2" xfId="2119"/>
    <cellStyle name="40% - Accent5 27 2 2" xfId="5962"/>
    <cellStyle name="40% - Accent5 27 2 2 2" xfId="10628"/>
    <cellStyle name="40% - Accent5 27 2 2 2 2" xfId="19643"/>
    <cellStyle name="40% - Accent5 27 2 2 3" xfId="15136"/>
    <cellStyle name="40% - Accent5 27 2 3" xfId="8167"/>
    <cellStyle name="40% - Accent5 27 2 3 2" xfId="17182"/>
    <cellStyle name="40% - Accent5 27 2 4" xfId="12675"/>
    <cellStyle name="40% - Accent5 27 3" xfId="5963"/>
    <cellStyle name="40% - Accent5 27 3 2" xfId="10629"/>
    <cellStyle name="40% - Accent5 27 3 2 2" xfId="19644"/>
    <cellStyle name="40% - Accent5 27 3 3" xfId="15137"/>
    <cellStyle name="40% - Accent5 27 4" xfId="8166"/>
    <cellStyle name="40% - Accent5 27 4 2" xfId="17181"/>
    <cellStyle name="40% - Accent5 27 5" xfId="12674"/>
    <cellStyle name="40% - Accent5 27_draft transactions report_052009_rvsd" xfId="2120"/>
    <cellStyle name="40% - Accent5 28" xfId="2121"/>
    <cellStyle name="40% - Accent5 28 2" xfId="2122"/>
    <cellStyle name="40% - Accent5 28 2 2" xfId="5964"/>
    <cellStyle name="40% - Accent5 28 2 2 2" xfId="10630"/>
    <cellStyle name="40% - Accent5 28 2 2 2 2" xfId="19645"/>
    <cellStyle name="40% - Accent5 28 2 2 3" xfId="15138"/>
    <cellStyle name="40% - Accent5 28 2 3" xfId="8169"/>
    <cellStyle name="40% - Accent5 28 2 3 2" xfId="17184"/>
    <cellStyle name="40% - Accent5 28 2 4" xfId="12677"/>
    <cellStyle name="40% - Accent5 28 3" xfId="5965"/>
    <cellStyle name="40% - Accent5 28 3 2" xfId="10631"/>
    <cellStyle name="40% - Accent5 28 3 2 2" xfId="19646"/>
    <cellStyle name="40% - Accent5 28 3 3" xfId="15139"/>
    <cellStyle name="40% - Accent5 28 4" xfId="8168"/>
    <cellStyle name="40% - Accent5 28 4 2" xfId="17183"/>
    <cellStyle name="40% - Accent5 28 5" xfId="12676"/>
    <cellStyle name="40% - Accent5 28_draft transactions report_052009_rvsd" xfId="2123"/>
    <cellStyle name="40% - Accent5 29" xfId="2124"/>
    <cellStyle name="40% - Accent5 29 2" xfId="2125"/>
    <cellStyle name="40% - Accent5 29 2 2" xfId="5966"/>
    <cellStyle name="40% - Accent5 29 2 2 2" xfId="10632"/>
    <cellStyle name="40% - Accent5 29 2 2 2 2" xfId="19647"/>
    <cellStyle name="40% - Accent5 29 2 2 3" xfId="15140"/>
    <cellStyle name="40% - Accent5 29 2 3" xfId="8171"/>
    <cellStyle name="40% - Accent5 29 2 3 2" xfId="17186"/>
    <cellStyle name="40% - Accent5 29 2 4" xfId="12679"/>
    <cellStyle name="40% - Accent5 29 3" xfId="5967"/>
    <cellStyle name="40% - Accent5 29 3 2" xfId="10633"/>
    <cellStyle name="40% - Accent5 29 3 2 2" xfId="19648"/>
    <cellStyle name="40% - Accent5 29 3 3" xfId="15141"/>
    <cellStyle name="40% - Accent5 29 4" xfId="8170"/>
    <cellStyle name="40% - Accent5 29 4 2" xfId="17185"/>
    <cellStyle name="40% - Accent5 29 5" xfId="12678"/>
    <cellStyle name="40% - Accent5 29_draft transactions report_052009_rvsd" xfId="2126"/>
    <cellStyle name="40% - Accent5 3" xfId="2127"/>
    <cellStyle name="40% - Accent5 3 2" xfId="2128"/>
    <cellStyle name="40% - Accent5 3 2 2" xfId="2129"/>
    <cellStyle name="40% - Accent5 3 2 2 2" xfId="5968"/>
    <cellStyle name="40% - Accent5 3 2 2 2 2" xfId="10634"/>
    <cellStyle name="40% - Accent5 3 2 2 2 2 2" xfId="19649"/>
    <cellStyle name="40% - Accent5 3 2 2 2 3" xfId="15142"/>
    <cellStyle name="40% - Accent5 3 2 2 3" xfId="8174"/>
    <cellStyle name="40% - Accent5 3 2 2 3 2" xfId="17189"/>
    <cellStyle name="40% - Accent5 3 2 2 4" xfId="12682"/>
    <cellStyle name="40% - Accent5 3 2 3" xfId="5969"/>
    <cellStyle name="40% - Accent5 3 2 3 2" xfId="10635"/>
    <cellStyle name="40% - Accent5 3 2 3 2 2" xfId="19650"/>
    <cellStyle name="40% - Accent5 3 2 3 3" xfId="15143"/>
    <cellStyle name="40% - Accent5 3 2 4" xfId="8173"/>
    <cellStyle name="40% - Accent5 3 2 4 2" xfId="17188"/>
    <cellStyle name="40% - Accent5 3 2 5" xfId="12681"/>
    <cellStyle name="40% - Accent5 3 2_draft transactions report_052009_rvsd" xfId="2130"/>
    <cellStyle name="40% - Accent5 3 3" xfId="2131"/>
    <cellStyle name="40% - Accent5 3 3 2" xfId="5970"/>
    <cellStyle name="40% - Accent5 3 3 2 2" xfId="10636"/>
    <cellStyle name="40% - Accent5 3 3 2 2 2" xfId="19651"/>
    <cellStyle name="40% - Accent5 3 3 2 3" xfId="15144"/>
    <cellStyle name="40% - Accent5 3 3 3" xfId="8175"/>
    <cellStyle name="40% - Accent5 3 3 3 2" xfId="17190"/>
    <cellStyle name="40% - Accent5 3 3 4" xfId="12683"/>
    <cellStyle name="40% - Accent5 3 4" xfId="5971"/>
    <cellStyle name="40% - Accent5 3 4 2" xfId="10637"/>
    <cellStyle name="40% - Accent5 3 4 2 2" xfId="19652"/>
    <cellStyle name="40% - Accent5 3 4 3" xfId="15145"/>
    <cellStyle name="40% - Accent5 3 5" xfId="8172"/>
    <cellStyle name="40% - Accent5 3 5 2" xfId="17187"/>
    <cellStyle name="40% - Accent5 3 6" xfId="12680"/>
    <cellStyle name="40% - Accent5 3_draft transactions report_052009_rvsd" xfId="2132"/>
    <cellStyle name="40% - Accent5 30" xfId="2133"/>
    <cellStyle name="40% - Accent5 30 2" xfId="2134"/>
    <cellStyle name="40% - Accent5 30 2 2" xfId="5972"/>
    <cellStyle name="40% - Accent5 30 2 2 2" xfId="10638"/>
    <cellStyle name="40% - Accent5 30 2 2 2 2" xfId="19653"/>
    <cellStyle name="40% - Accent5 30 2 2 3" xfId="15146"/>
    <cellStyle name="40% - Accent5 30 2 3" xfId="8177"/>
    <cellStyle name="40% - Accent5 30 2 3 2" xfId="17192"/>
    <cellStyle name="40% - Accent5 30 2 4" xfId="12685"/>
    <cellStyle name="40% - Accent5 30 3" xfId="5973"/>
    <cellStyle name="40% - Accent5 30 3 2" xfId="10639"/>
    <cellStyle name="40% - Accent5 30 3 2 2" xfId="19654"/>
    <cellStyle name="40% - Accent5 30 3 3" xfId="15147"/>
    <cellStyle name="40% - Accent5 30 4" xfId="8176"/>
    <cellStyle name="40% - Accent5 30 4 2" xfId="17191"/>
    <cellStyle name="40% - Accent5 30 5" xfId="12684"/>
    <cellStyle name="40% - Accent5 30_draft transactions report_052009_rvsd" xfId="2135"/>
    <cellStyle name="40% - Accent5 31" xfId="2136"/>
    <cellStyle name="40% - Accent5 31 2" xfId="2137"/>
    <cellStyle name="40% - Accent5 31 2 2" xfId="5974"/>
    <cellStyle name="40% - Accent5 31 2 2 2" xfId="10640"/>
    <cellStyle name="40% - Accent5 31 2 2 2 2" xfId="19655"/>
    <cellStyle name="40% - Accent5 31 2 2 3" xfId="15148"/>
    <cellStyle name="40% - Accent5 31 2 3" xfId="8179"/>
    <cellStyle name="40% - Accent5 31 2 3 2" xfId="17194"/>
    <cellStyle name="40% - Accent5 31 2 4" xfId="12687"/>
    <cellStyle name="40% - Accent5 31 3" xfId="5975"/>
    <cellStyle name="40% - Accent5 31 3 2" xfId="10641"/>
    <cellStyle name="40% - Accent5 31 3 2 2" xfId="19656"/>
    <cellStyle name="40% - Accent5 31 3 3" xfId="15149"/>
    <cellStyle name="40% - Accent5 31 4" xfId="8178"/>
    <cellStyle name="40% - Accent5 31 4 2" xfId="17193"/>
    <cellStyle name="40% - Accent5 31 5" xfId="12686"/>
    <cellStyle name="40% - Accent5 31_draft transactions report_052009_rvsd" xfId="2138"/>
    <cellStyle name="40% - Accent5 32" xfId="2139"/>
    <cellStyle name="40% - Accent5 32 2" xfId="2140"/>
    <cellStyle name="40% - Accent5 32 2 2" xfId="5976"/>
    <cellStyle name="40% - Accent5 32 2 2 2" xfId="10642"/>
    <cellStyle name="40% - Accent5 32 2 2 2 2" xfId="19657"/>
    <cellStyle name="40% - Accent5 32 2 2 3" xfId="15150"/>
    <cellStyle name="40% - Accent5 32 2 3" xfId="8181"/>
    <cellStyle name="40% - Accent5 32 2 3 2" xfId="17196"/>
    <cellStyle name="40% - Accent5 32 2 4" xfId="12689"/>
    <cellStyle name="40% - Accent5 32 3" xfId="5977"/>
    <cellStyle name="40% - Accent5 32 3 2" xfId="10643"/>
    <cellStyle name="40% - Accent5 32 3 2 2" xfId="19658"/>
    <cellStyle name="40% - Accent5 32 3 3" xfId="15151"/>
    <cellStyle name="40% - Accent5 32 4" xfId="8180"/>
    <cellStyle name="40% - Accent5 32 4 2" xfId="17195"/>
    <cellStyle name="40% - Accent5 32 5" xfId="12688"/>
    <cellStyle name="40% - Accent5 32_draft transactions report_052009_rvsd" xfId="2141"/>
    <cellStyle name="40% - Accent5 33" xfId="2142"/>
    <cellStyle name="40% - Accent5 33 2" xfId="5978"/>
    <cellStyle name="40% - Accent5 33 2 2" xfId="10644"/>
    <cellStyle name="40% - Accent5 33 2 2 2" xfId="19659"/>
    <cellStyle name="40% - Accent5 33 2 3" xfId="15152"/>
    <cellStyle name="40% - Accent5 33 3" xfId="8182"/>
    <cellStyle name="40% - Accent5 33 3 2" xfId="17197"/>
    <cellStyle name="40% - Accent5 33 4" xfId="12690"/>
    <cellStyle name="40% - Accent5 34" xfId="2143"/>
    <cellStyle name="40% - Accent5 34 2" xfId="5979"/>
    <cellStyle name="40% - Accent5 34 2 2" xfId="10645"/>
    <cellStyle name="40% - Accent5 34 2 2 2" xfId="19660"/>
    <cellStyle name="40% - Accent5 34 2 3" xfId="15153"/>
    <cellStyle name="40% - Accent5 34 3" xfId="8183"/>
    <cellStyle name="40% - Accent5 34 3 2" xfId="17198"/>
    <cellStyle name="40% - Accent5 34 4" xfId="12691"/>
    <cellStyle name="40% - Accent5 35" xfId="2144"/>
    <cellStyle name="40% - Accent5 35 2" xfId="5980"/>
    <cellStyle name="40% - Accent5 35 2 2" xfId="10646"/>
    <cellStyle name="40% - Accent5 35 2 2 2" xfId="19661"/>
    <cellStyle name="40% - Accent5 35 2 3" xfId="15154"/>
    <cellStyle name="40% - Accent5 35 3" xfId="8184"/>
    <cellStyle name="40% - Accent5 35 3 2" xfId="17199"/>
    <cellStyle name="40% - Accent5 35 4" xfId="12692"/>
    <cellStyle name="40% - Accent5 36" xfId="2145"/>
    <cellStyle name="40% - Accent5 36 2" xfId="5981"/>
    <cellStyle name="40% - Accent5 36 2 2" xfId="10647"/>
    <cellStyle name="40% - Accent5 36 2 2 2" xfId="19662"/>
    <cellStyle name="40% - Accent5 36 2 3" xfId="15155"/>
    <cellStyle name="40% - Accent5 36 3" xfId="8185"/>
    <cellStyle name="40% - Accent5 36 3 2" xfId="17200"/>
    <cellStyle name="40% - Accent5 36 4" xfId="12693"/>
    <cellStyle name="40% - Accent5 37" xfId="2146"/>
    <cellStyle name="40% - Accent5 37 2" xfId="5982"/>
    <cellStyle name="40% - Accent5 37 2 2" xfId="10648"/>
    <cellStyle name="40% - Accent5 37 2 2 2" xfId="19663"/>
    <cellStyle name="40% - Accent5 37 2 3" xfId="15156"/>
    <cellStyle name="40% - Accent5 37 3" xfId="8186"/>
    <cellStyle name="40% - Accent5 37 3 2" xfId="17201"/>
    <cellStyle name="40% - Accent5 37 4" xfId="12694"/>
    <cellStyle name="40% - Accent5 38" xfId="2147"/>
    <cellStyle name="40% - Accent5 38 2" xfId="5983"/>
    <cellStyle name="40% - Accent5 38 2 2" xfId="10649"/>
    <cellStyle name="40% - Accent5 38 2 2 2" xfId="19664"/>
    <cellStyle name="40% - Accent5 38 2 3" xfId="15157"/>
    <cellStyle name="40% - Accent5 38 3" xfId="8187"/>
    <cellStyle name="40% - Accent5 38 3 2" xfId="17202"/>
    <cellStyle name="40% - Accent5 38 4" xfId="12695"/>
    <cellStyle name="40% - Accent5 39" xfId="2148"/>
    <cellStyle name="40% - Accent5 39 2" xfId="5984"/>
    <cellStyle name="40% - Accent5 39 2 2" xfId="10650"/>
    <cellStyle name="40% - Accent5 39 2 2 2" xfId="19665"/>
    <cellStyle name="40% - Accent5 39 2 3" xfId="15158"/>
    <cellStyle name="40% - Accent5 39 3" xfId="8188"/>
    <cellStyle name="40% - Accent5 39 3 2" xfId="17203"/>
    <cellStyle name="40% - Accent5 39 4" xfId="12696"/>
    <cellStyle name="40% - Accent5 4" xfId="2149"/>
    <cellStyle name="40% - Accent5 4 2" xfId="2150"/>
    <cellStyle name="40% - Accent5 4 2 2" xfId="2151"/>
    <cellStyle name="40% - Accent5 4 2 2 2" xfId="5985"/>
    <cellStyle name="40% - Accent5 4 2 2 2 2" xfId="10651"/>
    <cellStyle name="40% - Accent5 4 2 2 2 2 2" xfId="19666"/>
    <cellStyle name="40% - Accent5 4 2 2 2 3" xfId="15159"/>
    <cellStyle name="40% - Accent5 4 2 2 3" xfId="8191"/>
    <cellStyle name="40% - Accent5 4 2 2 3 2" xfId="17206"/>
    <cellStyle name="40% - Accent5 4 2 2 4" xfId="12699"/>
    <cellStyle name="40% - Accent5 4 2 3" xfId="5986"/>
    <cellStyle name="40% - Accent5 4 2 3 2" xfId="10652"/>
    <cellStyle name="40% - Accent5 4 2 3 2 2" xfId="19667"/>
    <cellStyle name="40% - Accent5 4 2 3 3" xfId="15160"/>
    <cellStyle name="40% - Accent5 4 2 4" xfId="8190"/>
    <cellStyle name="40% - Accent5 4 2 4 2" xfId="17205"/>
    <cellStyle name="40% - Accent5 4 2 5" xfId="12698"/>
    <cellStyle name="40% - Accent5 4 2_draft transactions report_052009_rvsd" xfId="2152"/>
    <cellStyle name="40% - Accent5 4 3" xfId="2153"/>
    <cellStyle name="40% - Accent5 4 3 2" xfId="5987"/>
    <cellStyle name="40% - Accent5 4 3 2 2" xfId="10653"/>
    <cellStyle name="40% - Accent5 4 3 2 2 2" xfId="19668"/>
    <cellStyle name="40% - Accent5 4 3 2 3" xfId="15161"/>
    <cellStyle name="40% - Accent5 4 3 3" xfId="8192"/>
    <cellStyle name="40% - Accent5 4 3 3 2" xfId="17207"/>
    <cellStyle name="40% - Accent5 4 3 4" xfId="12700"/>
    <cellStyle name="40% - Accent5 4 4" xfId="5988"/>
    <cellStyle name="40% - Accent5 4 4 2" xfId="10654"/>
    <cellStyle name="40% - Accent5 4 4 2 2" xfId="19669"/>
    <cellStyle name="40% - Accent5 4 4 3" xfId="15162"/>
    <cellStyle name="40% - Accent5 4 5" xfId="8189"/>
    <cellStyle name="40% - Accent5 4 5 2" xfId="17204"/>
    <cellStyle name="40% - Accent5 4 6" xfId="12697"/>
    <cellStyle name="40% - Accent5 4_draft transactions report_052009_rvsd" xfId="2154"/>
    <cellStyle name="40% - Accent5 40" xfId="2155"/>
    <cellStyle name="40% - Accent5 40 2" xfId="5989"/>
    <cellStyle name="40% - Accent5 40 2 2" xfId="10655"/>
    <cellStyle name="40% - Accent5 40 2 2 2" xfId="19670"/>
    <cellStyle name="40% - Accent5 40 2 3" xfId="15163"/>
    <cellStyle name="40% - Accent5 40 3" xfId="8193"/>
    <cellStyle name="40% - Accent5 40 3 2" xfId="17208"/>
    <cellStyle name="40% - Accent5 40 4" xfId="12701"/>
    <cellStyle name="40% - Accent5 41" xfId="2156"/>
    <cellStyle name="40% - Accent5 41 2" xfId="5990"/>
    <cellStyle name="40% - Accent5 41 2 2" xfId="10656"/>
    <cellStyle name="40% - Accent5 41 2 2 2" xfId="19671"/>
    <cellStyle name="40% - Accent5 41 2 3" xfId="15164"/>
    <cellStyle name="40% - Accent5 41 3" xfId="8194"/>
    <cellStyle name="40% - Accent5 41 3 2" xfId="17209"/>
    <cellStyle name="40% - Accent5 41 4" xfId="12702"/>
    <cellStyle name="40% - Accent5 42" xfId="2157"/>
    <cellStyle name="40% - Accent5 42 2" xfId="5991"/>
    <cellStyle name="40% - Accent5 42 2 2" xfId="10657"/>
    <cellStyle name="40% - Accent5 42 2 2 2" xfId="19672"/>
    <cellStyle name="40% - Accent5 42 2 3" xfId="15165"/>
    <cellStyle name="40% - Accent5 42 3" xfId="8195"/>
    <cellStyle name="40% - Accent5 42 3 2" xfId="17210"/>
    <cellStyle name="40% - Accent5 42 4" xfId="12703"/>
    <cellStyle name="40% - Accent5 43" xfId="2158"/>
    <cellStyle name="40% - Accent5 43 2" xfId="5992"/>
    <cellStyle name="40% - Accent5 43 2 2" xfId="10658"/>
    <cellStyle name="40% - Accent5 43 2 2 2" xfId="19673"/>
    <cellStyle name="40% - Accent5 43 2 3" xfId="15166"/>
    <cellStyle name="40% - Accent5 43 3" xfId="8196"/>
    <cellStyle name="40% - Accent5 43 3 2" xfId="17211"/>
    <cellStyle name="40% - Accent5 43 4" xfId="12704"/>
    <cellStyle name="40% - Accent5 44" xfId="2159"/>
    <cellStyle name="40% - Accent5 44 2" xfId="5993"/>
    <cellStyle name="40% - Accent5 44 2 2" xfId="10659"/>
    <cellStyle name="40% - Accent5 44 2 2 2" xfId="19674"/>
    <cellStyle name="40% - Accent5 44 2 3" xfId="15167"/>
    <cellStyle name="40% - Accent5 44 3" xfId="8197"/>
    <cellStyle name="40% - Accent5 44 3 2" xfId="17212"/>
    <cellStyle name="40% - Accent5 44 4" xfId="12705"/>
    <cellStyle name="40% - Accent5 45" xfId="2160"/>
    <cellStyle name="40% - Accent5 45 2" xfId="5994"/>
    <cellStyle name="40% - Accent5 45 2 2" xfId="10660"/>
    <cellStyle name="40% - Accent5 45 2 2 2" xfId="19675"/>
    <cellStyle name="40% - Accent5 45 2 3" xfId="15168"/>
    <cellStyle name="40% - Accent5 45 3" xfId="8198"/>
    <cellStyle name="40% - Accent5 45 3 2" xfId="17213"/>
    <cellStyle name="40% - Accent5 45 4" xfId="12706"/>
    <cellStyle name="40% - Accent5 46" xfId="2161"/>
    <cellStyle name="40% - Accent5 46 2" xfId="5995"/>
    <cellStyle name="40% - Accent5 46 2 2" xfId="10661"/>
    <cellStyle name="40% - Accent5 46 2 2 2" xfId="19676"/>
    <cellStyle name="40% - Accent5 46 2 3" xfId="15169"/>
    <cellStyle name="40% - Accent5 46 3" xfId="8199"/>
    <cellStyle name="40% - Accent5 46 3 2" xfId="17214"/>
    <cellStyle name="40% - Accent5 46 4" xfId="12707"/>
    <cellStyle name="40% - Accent5 47" xfId="2162"/>
    <cellStyle name="40% - Accent5 47 2" xfId="5996"/>
    <cellStyle name="40% - Accent5 47 2 2" xfId="10662"/>
    <cellStyle name="40% - Accent5 47 2 2 2" xfId="19677"/>
    <cellStyle name="40% - Accent5 47 2 3" xfId="15170"/>
    <cellStyle name="40% - Accent5 47 3" xfId="8200"/>
    <cellStyle name="40% - Accent5 47 3 2" xfId="17215"/>
    <cellStyle name="40% - Accent5 47 4" xfId="12708"/>
    <cellStyle name="40% - Accent5 48" xfId="2163"/>
    <cellStyle name="40% - Accent5 48 2" xfId="5997"/>
    <cellStyle name="40% - Accent5 48 2 2" xfId="10663"/>
    <cellStyle name="40% - Accent5 48 2 2 2" xfId="19678"/>
    <cellStyle name="40% - Accent5 48 2 3" xfId="15171"/>
    <cellStyle name="40% - Accent5 48 3" xfId="8201"/>
    <cellStyle name="40% - Accent5 48 3 2" xfId="17216"/>
    <cellStyle name="40% - Accent5 48 4" xfId="12709"/>
    <cellStyle name="40% - Accent5 49" xfId="2164"/>
    <cellStyle name="40% - Accent5 49 2" xfId="5998"/>
    <cellStyle name="40% - Accent5 49 2 2" xfId="10664"/>
    <cellStyle name="40% - Accent5 49 2 2 2" xfId="19679"/>
    <cellStyle name="40% - Accent5 49 2 3" xfId="15172"/>
    <cellStyle name="40% - Accent5 49 3" xfId="8202"/>
    <cellStyle name="40% - Accent5 49 3 2" xfId="17217"/>
    <cellStyle name="40% - Accent5 49 4" xfId="12710"/>
    <cellStyle name="40% - Accent5 5" xfId="2165"/>
    <cellStyle name="40% - Accent5 5 2" xfId="2166"/>
    <cellStyle name="40% - Accent5 5 2 2" xfId="2167"/>
    <cellStyle name="40% - Accent5 5 2 2 2" xfId="5999"/>
    <cellStyle name="40% - Accent5 5 2 2 2 2" xfId="10665"/>
    <cellStyle name="40% - Accent5 5 2 2 2 2 2" xfId="19680"/>
    <cellStyle name="40% - Accent5 5 2 2 2 3" xfId="15173"/>
    <cellStyle name="40% - Accent5 5 2 2 3" xfId="8205"/>
    <cellStyle name="40% - Accent5 5 2 2 3 2" xfId="17220"/>
    <cellStyle name="40% - Accent5 5 2 2 4" xfId="12713"/>
    <cellStyle name="40% - Accent5 5 2 3" xfId="6000"/>
    <cellStyle name="40% - Accent5 5 2 3 2" xfId="10666"/>
    <cellStyle name="40% - Accent5 5 2 3 2 2" xfId="19681"/>
    <cellStyle name="40% - Accent5 5 2 3 3" xfId="15174"/>
    <cellStyle name="40% - Accent5 5 2 4" xfId="8204"/>
    <cellStyle name="40% - Accent5 5 2 4 2" xfId="17219"/>
    <cellStyle name="40% - Accent5 5 2 5" xfId="12712"/>
    <cellStyle name="40% - Accent5 5 2_draft transactions report_052009_rvsd" xfId="2168"/>
    <cellStyle name="40% - Accent5 5 3" xfId="2169"/>
    <cellStyle name="40% - Accent5 5 3 2" xfId="6001"/>
    <cellStyle name="40% - Accent5 5 3 2 2" xfId="10667"/>
    <cellStyle name="40% - Accent5 5 3 2 2 2" xfId="19682"/>
    <cellStyle name="40% - Accent5 5 3 2 3" xfId="15175"/>
    <cellStyle name="40% - Accent5 5 3 3" xfId="8206"/>
    <cellStyle name="40% - Accent5 5 3 3 2" xfId="17221"/>
    <cellStyle name="40% - Accent5 5 3 4" xfId="12714"/>
    <cellStyle name="40% - Accent5 5 4" xfId="6002"/>
    <cellStyle name="40% - Accent5 5 4 2" xfId="10668"/>
    <cellStyle name="40% - Accent5 5 4 2 2" xfId="19683"/>
    <cellStyle name="40% - Accent5 5 4 3" xfId="15176"/>
    <cellStyle name="40% - Accent5 5 5" xfId="8203"/>
    <cellStyle name="40% - Accent5 5 5 2" xfId="17218"/>
    <cellStyle name="40% - Accent5 5 6" xfId="12711"/>
    <cellStyle name="40% - Accent5 5_draft transactions report_052009_rvsd" xfId="2170"/>
    <cellStyle name="40% - Accent5 50" xfId="2171"/>
    <cellStyle name="40% - Accent5 50 2" xfId="6003"/>
    <cellStyle name="40% - Accent5 50 2 2" xfId="10669"/>
    <cellStyle name="40% - Accent5 50 2 2 2" xfId="19684"/>
    <cellStyle name="40% - Accent5 50 2 3" xfId="15177"/>
    <cellStyle name="40% - Accent5 50 3" xfId="8207"/>
    <cellStyle name="40% - Accent5 50 3 2" xfId="17222"/>
    <cellStyle name="40% - Accent5 50 4" xfId="12715"/>
    <cellStyle name="40% - Accent5 51" xfId="2172"/>
    <cellStyle name="40% - Accent5 51 2" xfId="6004"/>
    <cellStyle name="40% - Accent5 51 2 2" xfId="10670"/>
    <cellStyle name="40% - Accent5 51 2 2 2" xfId="19685"/>
    <cellStyle name="40% - Accent5 51 2 3" xfId="15178"/>
    <cellStyle name="40% - Accent5 51 3" xfId="8208"/>
    <cellStyle name="40% - Accent5 51 3 2" xfId="17223"/>
    <cellStyle name="40% - Accent5 51 4" xfId="12716"/>
    <cellStyle name="40% - Accent5 52" xfId="2173"/>
    <cellStyle name="40% - Accent5 52 2" xfId="6005"/>
    <cellStyle name="40% - Accent5 52 2 2" xfId="10671"/>
    <cellStyle name="40% - Accent5 52 2 2 2" xfId="19686"/>
    <cellStyle name="40% - Accent5 52 2 3" xfId="15179"/>
    <cellStyle name="40% - Accent5 52 3" xfId="8209"/>
    <cellStyle name="40% - Accent5 52 3 2" xfId="17224"/>
    <cellStyle name="40% - Accent5 52 4" xfId="12717"/>
    <cellStyle name="40% - Accent5 53" xfId="2174"/>
    <cellStyle name="40% - Accent5 53 2" xfId="6006"/>
    <cellStyle name="40% - Accent5 53 2 2" xfId="10672"/>
    <cellStyle name="40% - Accent5 53 2 2 2" xfId="19687"/>
    <cellStyle name="40% - Accent5 53 2 3" xfId="15180"/>
    <cellStyle name="40% - Accent5 53 3" xfId="8210"/>
    <cellStyle name="40% - Accent5 53 3 2" xfId="17225"/>
    <cellStyle name="40% - Accent5 53 4" xfId="12718"/>
    <cellStyle name="40% - Accent5 54" xfId="2175"/>
    <cellStyle name="40% - Accent5 54 2" xfId="6007"/>
    <cellStyle name="40% - Accent5 54 2 2" xfId="10673"/>
    <cellStyle name="40% - Accent5 54 2 2 2" xfId="19688"/>
    <cellStyle name="40% - Accent5 54 2 3" xfId="15181"/>
    <cellStyle name="40% - Accent5 54 3" xfId="8211"/>
    <cellStyle name="40% - Accent5 54 3 2" xfId="17226"/>
    <cellStyle name="40% - Accent5 54 4" xfId="12719"/>
    <cellStyle name="40% - Accent5 55" xfId="2176"/>
    <cellStyle name="40% - Accent5 55 2" xfId="6008"/>
    <cellStyle name="40% - Accent5 55 2 2" xfId="10674"/>
    <cellStyle name="40% - Accent5 55 2 2 2" xfId="19689"/>
    <cellStyle name="40% - Accent5 55 2 3" xfId="15182"/>
    <cellStyle name="40% - Accent5 55 3" xfId="8212"/>
    <cellStyle name="40% - Accent5 55 3 2" xfId="17227"/>
    <cellStyle name="40% - Accent5 55 4" xfId="12720"/>
    <cellStyle name="40% - Accent5 56" xfId="2177"/>
    <cellStyle name="40% - Accent5 56 2" xfId="6009"/>
    <cellStyle name="40% - Accent5 56 2 2" xfId="10675"/>
    <cellStyle name="40% - Accent5 56 2 2 2" xfId="19690"/>
    <cellStyle name="40% - Accent5 56 2 3" xfId="15183"/>
    <cellStyle name="40% - Accent5 56 3" xfId="8213"/>
    <cellStyle name="40% - Accent5 56 3 2" xfId="17228"/>
    <cellStyle name="40% - Accent5 56 4" xfId="12721"/>
    <cellStyle name="40% - Accent5 57" xfId="2178"/>
    <cellStyle name="40% - Accent5 57 2" xfId="6010"/>
    <cellStyle name="40% - Accent5 57 2 2" xfId="10676"/>
    <cellStyle name="40% - Accent5 57 2 2 2" xfId="19691"/>
    <cellStyle name="40% - Accent5 57 2 3" xfId="15184"/>
    <cellStyle name="40% - Accent5 57 3" xfId="8214"/>
    <cellStyle name="40% - Accent5 57 3 2" xfId="17229"/>
    <cellStyle name="40% - Accent5 57 4" xfId="12722"/>
    <cellStyle name="40% - Accent5 58" xfId="2179"/>
    <cellStyle name="40% - Accent5 58 2" xfId="6011"/>
    <cellStyle name="40% - Accent5 58 2 2" xfId="10677"/>
    <cellStyle name="40% - Accent5 58 2 2 2" xfId="19692"/>
    <cellStyle name="40% - Accent5 58 2 3" xfId="15185"/>
    <cellStyle name="40% - Accent5 58 3" xfId="8215"/>
    <cellStyle name="40% - Accent5 58 3 2" xfId="17230"/>
    <cellStyle name="40% - Accent5 58 4" xfId="12723"/>
    <cellStyle name="40% - Accent5 59" xfId="2180"/>
    <cellStyle name="40% - Accent5 59 2" xfId="6012"/>
    <cellStyle name="40% - Accent5 59 2 2" xfId="10678"/>
    <cellStyle name="40% - Accent5 59 2 2 2" xfId="19693"/>
    <cellStyle name="40% - Accent5 59 2 3" xfId="15186"/>
    <cellStyle name="40% - Accent5 59 3" xfId="8216"/>
    <cellStyle name="40% - Accent5 59 3 2" xfId="17231"/>
    <cellStyle name="40% - Accent5 59 4" xfId="12724"/>
    <cellStyle name="40% - Accent5 6" xfId="2181"/>
    <cellStyle name="40% - Accent5 6 2" xfId="2182"/>
    <cellStyle name="40% - Accent5 6 2 2" xfId="2183"/>
    <cellStyle name="40% - Accent5 6 2 2 2" xfId="6013"/>
    <cellStyle name="40% - Accent5 6 2 2 2 2" xfId="10679"/>
    <cellStyle name="40% - Accent5 6 2 2 2 2 2" xfId="19694"/>
    <cellStyle name="40% - Accent5 6 2 2 2 3" xfId="15187"/>
    <cellStyle name="40% - Accent5 6 2 2 3" xfId="8219"/>
    <cellStyle name="40% - Accent5 6 2 2 3 2" xfId="17234"/>
    <cellStyle name="40% - Accent5 6 2 2 4" xfId="12727"/>
    <cellStyle name="40% - Accent5 6 2 3" xfId="6014"/>
    <cellStyle name="40% - Accent5 6 2 3 2" xfId="10680"/>
    <cellStyle name="40% - Accent5 6 2 3 2 2" xfId="19695"/>
    <cellStyle name="40% - Accent5 6 2 3 3" xfId="15188"/>
    <cellStyle name="40% - Accent5 6 2 4" xfId="8218"/>
    <cellStyle name="40% - Accent5 6 2 4 2" xfId="17233"/>
    <cellStyle name="40% - Accent5 6 2 5" xfId="12726"/>
    <cellStyle name="40% - Accent5 6 2_draft transactions report_052009_rvsd" xfId="2184"/>
    <cellStyle name="40% - Accent5 6 3" xfId="2185"/>
    <cellStyle name="40% - Accent5 6 3 2" xfId="6015"/>
    <cellStyle name="40% - Accent5 6 3 2 2" xfId="10681"/>
    <cellStyle name="40% - Accent5 6 3 2 2 2" xfId="19696"/>
    <cellStyle name="40% - Accent5 6 3 2 3" xfId="15189"/>
    <cellStyle name="40% - Accent5 6 3 3" xfId="8220"/>
    <cellStyle name="40% - Accent5 6 3 3 2" xfId="17235"/>
    <cellStyle name="40% - Accent5 6 3 4" xfId="12728"/>
    <cellStyle name="40% - Accent5 6 4" xfId="6016"/>
    <cellStyle name="40% - Accent5 6 4 2" xfId="10682"/>
    <cellStyle name="40% - Accent5 6 4 2 2" xfId="19697"/>
    <cellStyle name="40% - Accent5 6 4 3" xfId="15190"/>
    <cellStyle name="40% - Accent5 6 5" xfId="8217"/>
    <cellStyle name="40% - Accent5 6 5 2" xfId="17232"/>
    <cellStyle name="40% - Accent5 6 6" xfId="12725"/>
    <cellStyle name="40% - Accent5 6_draft transactions report_052009_rvsd" xfId="2186"/>
    <cellStyle name="40% - Accent5 60" xfId="2187"/>
    <cellStyle name="40% - Accent5 60 2" xfId="6017"/>
    <cellStyle name="40% - Accent5 60 2 2" xfId="10683"/>
    <cellStyle name="40% - Accent5 60 2 2 2" xfId="19698"/>
    <cellStyle name="40% - Accent5 60 2 3" xfId="15191"/>
    <cellStyle name="40% - Accent5 60 3" xfId="8221"/>
    <cellStyle name="40% - Accent5 60 3 2" xfId="17236"/>
    <cellStyle name="40% - Accent5 60 4" xfId="12729"/>
    <cellStyle name="40% - Accent5 61" xfId="2188"/>
    <cellStyle name="40% - Accent5 61 2" xfId="6018"/>
    <cellStyle name="40% - Accent5 61 2 2" xfId="10684"/>
    <cellStyle name="40% - Accent5 61 2 2 2" xfId="19699"/>
    <cellStyle name="40% - Accent5 61 2 3" xfId="15192"/>
    <cellStyle name="40% - Accent5 61 3" xfId="8222"/>
    <cellStyle name="40% - Accent5 61 3 2" xfId="17237"/>
    <cellStyle name="40% - Accent5 61 4" xfId="12730"/>
    <cellStyle name="40% - Accent5 62" xfId="2189"/>
    <cellStyle name="40% - Accent5 62 2" xfId="6019"/>
    <cellStyle name="40% - Accent5 62 2 2" xfId="10685"/>
    <cellStyle name="40% - Accent5 62 2 2 2" xfId="19700"/>
    <cellStyle name="40% - Accent5 62 2 3" xfId="15193"/>
    <cellStyle name="40% - Accent5 62 3" xfId="8223"/>
    <cellStyle name="40% - Accent5 62 3 2" xfId="17238"/>
    <cellStyle name="40% - Accent5 62 4" xfId="12731"/>
    <cellStyle name="40% - Accent5 63" xfId="2190"/>
    <cellStyle name="40% - Accent5 63 2" xfId="6020"/>
    <cellStyle name="40% - Accent5 63 2 2" xfId="10686"/>
    <cellStyle name="40% - Accent5 63 2 2 2" xfId="19701"/>
    <cellStyle name="40% - Accent5 63 2 3" xfId="15194"/>
    <cellStyle name="40% - Accent5 63 3" xfId="8224"/>
    <cellStyle name="40% - Accent5 63 3 2" xfId="17239"/>
    <cellStyle name="40% - Accent5 63 4" xfId="12732"/>
    <cellStyle name="40% - Accent5 64" xfId="2191"/>
    <cellStyle name="40% - Accent5 64 2" xfId="6021"/>
    <cellStyle name="40% - Accent5 64 2 2" xfId="10687"/>
    <cellStyle name="40% - Accent5 64 2 2 2" xfId="19702"/>
    <cellStyle name="40% - Accent5 64 2 3" xfId="15195"/>
    <cellStyle name="40% - Accent5 64 3" xfId="8225"/>
    <cellStyle name="40% - Accent5 64 3 2" xfId="17240"/>
    <cellStyle name="40% - Accent5 64 4" xfId="12733"/>
    <cellStyle name="40% - Accent5 65" xfId="2192"/>
    <cellStyle name="40% - Accent5 65 2" xfId="6022"/>
    <cellStyle name="40% - Accent5 65 2 2" xfId="10688"/>
    <cellStyle name="40% - Accent5 65 2 2 2" xfId="19703"/>
    <cellStyle name="40% - Accent5 65 2 3" xfId="15196"/>
    <cellStyle name="40% - Accent5 65 3" xfId="8226"/>
    <cellStyle name="40% - Accent5 65 3 2" xfId="17241"/>
    <cellStyle name="40% - Accent5 65 4" xfId="12734"/>
    <cellStyle name="40% - Accent5 66" xfId="2193"/>
    <cellStyle name="40% - Accent5 66 2" xfId="6023"/>
    <cellStyle name="40% - Accent5 66 2 2" xfId="10689"/>
    <cellStyle name="40% - Accent5 66 2 2 2" xfId="19704"/>
    <cellStyle name="40% - Accent5 66 2 3" xfId="15197"/>
    <cellStyle name="40% - Accent5 66 3" xfId="8227"/>
    <cellStyle name="40% - Accent5 66 3 2" xfId="17242"/>
    <cellStyle name="40% - Accent5 66 4" xfId="12735"/>
    <cellStyle name="40% - Accent5 67" xfId="2194"/>
    <cellStyle name="40% - Accent5 67 2" xfId="6024"/>
    <cellStyle name="40% - Accent5 67 2 2" xfId="10690"/>
    <cellStyle name="40% - Accent5 67 2 2 2" xfId="19705"/>
    <cellStyle name="40% - Accent5 67 2 3" xfId="15198"/>
    <cellStyle name="40% - Accent5 67 3" xfId="8228"/>
    <cellStyle name="40% - Accent5 67 3 2" xfId="17243"/>
    <cellStyle name="40% - Accent5 67 4" xfId="12736"/>
    <cellStyle name="40% - Accent5 68" xfId="2195"/>
    <cellStyle name="40% - Accent5 68 2" xfId="6025"/>
    <cellStyle name="40% - Accent5 68 2 2" xfId="10691"/>
    <cellStyle name="40% - Accent5 68 2 2 2" xfId="19706"/>
    <cellStyle name="40% - Accent5 68 2 3" xfId="15199"/>
    <cellStyle name="40% - Accent5 68 3" xfId="8229"/>
    <cellStyle name="40% - Accent5 68 3 2" xfId="17244"/>
    <cellStyle name="40% - Accent5 68 4" xfId="12737"/>
    <cellStyle name="40% - Accent5 69" xfId="2196"/>
    <cellStyle name="40% - Accent5 69 2" xfId="6026"/>
    <cellStyle name="40% - Accent5 69 2 2" xfId="10692"/>
    <cellStyle name="40% - Accent5 69 2 2 2" xfId="19707"/>
    <cellStyle name="40% - Accent5 69 2 3" xfId="15200"/>
    <cellStyle name="40% - Accent5 69 3" xfId="8230"/>
    <cellStyle name="40% - Accent5 69 3 2" xfId="17245"/>
    <cellStyle name="40% - Accent5 69 4" xfId="12738"/>
    <cellStyle name="40% - Accent5 7" xfId="2197"/>
    <cellStyle name="40% - Accent5 7 2" xfId="2198"/>
    <cellStyle name="40% - Accent5 7 2 2" xfId="2199"/>
    <cellStyle name="40% - Accent5 7 2 2 2" xfId="6027"/>
    <cellStyle name="40% - Accent5 7 2 2 2 2" xfId="10693"/>
    <cellStyle name="40% - Accent5 7 2 2 2 2 2" xfId="19708"/>
    <cellStyle name="40% - Accent5 7 2 2 2 3" xfId="15201"/>
    <cellStyle name="40% - Accent5 7 2 2 3" xfId="8233"/>
    <cellStyle name="40% - Accent5 7 2 2 3 2" xfId="17248"/>
    <cellStyle name="40% - Accent5 7 2 2 4" xfId="12741"/>
    <cellStyle name="40% - Accent5 7 2 3" xfId="6028"/>
    <cellStyle name="40% - Accent5 7 2 3 2" xfId="10694"/>
    <cellStyle name="40% - Accent5 7 2 3 2 2" xfId="19709"/>
    <cellStyle name="40% - Accent5 7 2 3 3" xfId="15202"/>
    <cellStyle name="40% - Accent5 7 2 4" xfId="8232"/>
    <cellStyle name="40% - Accent5 7 2 4 2" xfId="17247"/>
    <cellStyle name="40% - Accent5 7 2 5" xfId="12740"/>
    <cellStyle name="40% - Accent5 7 2_draft transactions report_052009_rvsd" xfId="2200"/>
    <cellStyle name="40% - Accent5 7 3" xfId="2201"/>
    <cellStyle name="40% - Accent5 7 3 2" xfId="6029"/>
    <cellStyle name="40% - Accent5 7 3 2 2" xfId="10695"/>
    <cellStyle name="40% - Accent5 7 3 2 2 2" xfId="19710"/>
    <cellStyle name="40% - Accent5 7 3 2 3" xfId="15203"/>
    <cellStyle name="40% - Accent5 7 3 3" xfId="8234"/>
    <cellStyle name="40% - Accent5 7 3 3 2" xfId="17249"/>
    <cellStyle name="40% - Accent5 7 3 4" xfId="12742"/>
    <cellStyle name="40% - Accent5 7 4" xfId="6030"/>
    <cellStyle name="40% - Accent5 7 4 2" xfId="10696"/>
    <cellStyle name="40% - Accent5 7 4 2 2" xfId="19711"/>
    <cellStyle name="40% - Accent5 7 4 3" xfId="15204"/>
    <cellStyle name="40% - Accent5 7 5" xfId="8231"/>
    <cellStyle name="40% - Accent5 7 5 2" xfId="17246"/>
    <cellStyle name="40% - Accent5 7 6" xfId="12739"/>
    <cellStyle name="40% - Accent5 7_draft transactions report_052009_rvsd" xfId="2202"/>
    <cellStyle name="40% - Accent5 70" xfId="2203"/>
    <cellStyle name="40% - Accent5 70 2" xfId="6031"/>
    <cellStyle name="40% - Accent5 70 2 2" xfId="10697"/>
    <cellStyle name="40% - Accent5 70 2 2 2" xfId="19712"/>
    <cellStyle name="40% - Accent5 70 2 3" xfId="15205"/>
    <cellStyle name="40% - Accent5 70 3" xfId="8235"/>
    <cellStyle name="40% - Accent5 70 3 2" xfId="17250"/>
    <cellStyle name="40% - Accent5 70 4" xfId="12743"/>
    <cellStyle name="40% - Accent5 71" xfId="2204"/>
    <cellStyle name="40% - Accent5 71 2" xfId="6032"/>
    <cellStyle name="40% - Accent5 71 2 2" xfId="10698"/>
    <cellStyle name="40% - Accent5 71 2 2 2" xfId="19713"/>
    <cellStyle name="40% - Accent5 71 2 3" xfId="15206"/>
    <cellStyle name="40% - Accent5 71 3" xfId="8236"/>
    <cellStyle name="40% - Accent5 71 3 2" xfId="17251"/>
    <cellStyle name="40% - Accent5 71 4" xfId="12744"/>
    <cellStyle name="40% - Accent5 72" xfId="2205"/>
    <cellStyle name="40% - Accent5 72 2" xfId="6033"/>
    <cellStyle name="40% - Accent5 72 2 2" xfId="10699"/>
    <cellStyle name="40% - Accent5 72 2 2 2" xfId="19714"/>
    <cellStyle name="40% - Accent5 72 2 3" xfId="15207"/>
    <cellStyle name="40% - Accent5 72 3" xfId="8237"/>
    <cellStyle name="40% - Accent5 72 3 2" xfId="17252"/>
    <cellStyle name="40% - Accent5 72 4" xfId="12745"/>
    <cellStyle name="40% - Accent5 73" xfId="2206"/>
    <cellStyle name="40% - Accent5 73 2" xfId="6034"/>
    <cellStyle name="40% - Accent5 73 2 2" xfId="10700"/>
    <cellStyle name="40% - Accent5 73 2 2 2" xfId="19715"/>
    <cellStyle name="40% - Accent5 73 2 3" xfId="15208"/>
    <cellStyle name="40% - Accent5 73 3" xfId="8238"/>
    <cellStyle name="40% - Accent5 73 3 2" xfId="17253"/>
    <cellStyle name="40% - Accent5 73 4" xfId="12746"/>
    <cellStyle name="40% - Accent5 74" xfId="2207"/>
    <cellStyle name="40% - Accent5 74 2" xfId="6035"/>
    <cellStyle name="40% - Accent5 74 2 2" xfId="10701"/>
    <cellStyle name="40% - Accent5 74 2 2 2" xfId="19716"/>
    <cellStyle name="40% - Accent5 74 2 3" xfId="15209"/>
    <cellStyle name="40% - Accent5 74 3" xfId="8239"/>
    <cellStyle name="40% - Accent5 74 3 2" xfId="17254"/>
    <cellStyle name="40% - Accent5 74 4" xfId="12747"/>
    <cellStyle name="40% - Accent5 75" xfId="2208"/>
    <cellStyle name="40% - Accent5 75 2" xfId="6036"/>
    <cellStyle name="40% - Accent5 75 2 2" xfId="10702"/>
    <cellStyle name="40% - Accent5 75 2 2 2" xfId="19717"/>
    <cellStyle name="40% - Accent5 75 2 3" xfId="15210"/>
    <cellStyle name="40% - Accent5 75 3" xfId="8240"/>
    <cellStyle name="40% - Accent5 75 3 2" xfId="17255"/>
    <cellStyle name="40% - Accent5 75 4" xfId="12748"/>
    <cellStyle name="40% - Accent5 76" xfId="2209"/>
    <cellStyle name="40% - Accent5 76 2" xfId="6037"/>
    <cellStyle name="40% - Accent5 76 2 2" xfId="10703"/>
    <cellStyle name="40% - Accent5 76 2 2 2" xfId="19718"/>
    <cellStyle name="40% - Accent5 76 2 3" xfId="15211"/>
    <cellStyle name="40% - Accent5 76 3" xfId="8241"/>
    <cellStyle name="40% - Accent5 76 3 2" xfId="17256"/>
    <cellStyle name="40% - Accent5 76 4" xfId="12749"/>
    <cellStyle name="40% - Accent5 77" xfId="2210"/>
    <cellStyle name="40% - Accent5 77 2" xfId="6038"/>
    <cellStyle name="40% - Accent5 77 2 2" xfId="10704"/>
    <cellStyle name="40% - Accent5 77 2 2 2" xfId="19719"/>
    <cellStyle name="40% - Accent5 77 2 3" xfId="15212"/>
    <cellStyle name="40% - Accent5 77 3" xfId="8242"/>
    <cellStyle name="40% - Accent5 77 3 2" xfId="17257"/>
    <cellStyle name="40% - Accent5 77 4" xfId="12750"/>
    <cellStyle name="40% - Accent5 78" xfId="2211"/>
    <cellStyle name="40% - Accent5 78 2" xfId="6039"/>
    <cellStyle name="40% - Accent5 78 2 2" xfId="10705"/>
    <cellStyle name="40% - Accent5 78 2 2 2" xfId="19720"/>
    <cellStyle name="40% - Accent5 78 2 3" xfId="15213"/>
    <cellStyle name="40% - Accent5 78 3" xfId="8243"/>
    <cellStyle name="40% - Accent5 78 3 2" xfId="17258"/>
    <cellStyle name="40% - Accent5 78 4" xfId="12751"/>
    <cellStyle name="40% - Accent5 79" xfId="2212"/>
    <cellStyle name="40% - Accent5 79 2" xfId="6040"/>
    <cellStyle name="40% - Accent5 79 2 2" xfId="10706"/>
    <cellStyle name="40% - Accent5 79 2 2 2" xfId="19721"/>
    <cellStyle name="40% - Accent5 79 2 3" xfId="15214"/>
    <cellStyle name="40% - Accent5 79 3" xfId="8244"/>
    <cellStyle name="40% - Accent5 79 3 2" xfId="17259"/>
    <cellStyle name="40% - Accent5 79 4" xfId="12752"/>
    <cellStyle name="40% - Accent5 8" xfId="2213"/>
    <cellStyle name="40% - Accent5 8 2" xfId="2214"/>
    <cellStyle name="40% - Accent5 8 2 2" xfId="2215"/>
    <cellStyle name="40% - Accent5 8 2 2 2" xfId="6041"/>
    <cellStyle name="40% - Accent5 8 2 2 2 2" xfId="10707"/>
    <cellStyle name="40% - Accent5 8 2 2 2 2 2" xfId="19722"/>
    <cellStyle name="40% - Accent5 8 2 2 2 3" xfId="15215"/>
    <cellStyle name="40% - Accent5 8 2 2 3" xfId="8247"/>
    <cellStyle name="40% - Accent5 8 2 2 3 2" xfId="17262"/>
    <cellStyle name="40% - Accent5 8 2 2 4" xfId="12755"/>
    <cellStyle name="40% - Accent5 8 2 3" xfId="6042"/>
    <cellStyle name="40% - Accent5 8 2 3 2" xfId="10708"/>
    <cellStyle name="40% - Accent5 8 2 3 2 2" xfId="19723"/>
    <cellStyle name="40% - Accent5 8 2 3 3" xfId="15216"/>
    <cellStyle name="40% - Accent5 8 2 4" xfId="8246"/>
    <cellStyle name="40% - Accent5 8 2 4 2" xfId="17261"/>
    <cellStyle name="40% - Accent5 8 2 5" xfId="12754"/>
    <cellStyle name="40% - Accent5 8 2_draft transactions report_052009_rvsd" xfId="2216"/>
    <cellStyle name="40% - Accent5 8 3" xfId="2217"/>
    <cellStyle name="40% - Accent5 8 3 2" xfId="6043"/>
    <cellStyle name="40% - Accent5 8 3 2 2" xfId="10709"/>
    <cellStyle name="40% - Accent5 8 3 2 2 2" xfId="19724"/>
    <cellStyle name="40% - Accent5 8 3 2 3" xfId="15217"/>
    <cellStyle name="40% - Accent5 8 3 3" xfId="8248"/>
    <cellStyle name="40% - Accent5 8 3 3 2" xfId="17263"/>
    <cellStyle name="40% - Accent5 8 3 4" xfId="12756"/>
    <cellStyle name="40% - Accent5 8 4" xfId="6044"/>
    <cellStyle name="40% - Accent5 8 4 2" xfId="10710"/>
    <cellStyle name="40% - Accent5 8 4 2 2" xfId="19725"/>
    <cellStyle name="40% - Accent5 8 4 3" xfId="15218"/>
    <cellStyle name="40% - Accent5 8 5" xfId="8245"/>
    <cellStyle name="40% - Accent5 8 5 2" xfId="17260"/>
    <cellStyle name="40% - Accent5 8 6" xfId="12753"/>
    <cellStyle name="40% - Accent5 8_draft transactions report_052009_rvsd" xfId="2218"/>
    <cellStyle name="40% - Accent5 80" xfId="2219"/>
    <cellStyle name="40% - Accent5 80 2" xfId="6045"/>
    <cellStyle name="40% - Accent5 80 2 2" xfId="10711"/>
    <cellStyle name="40% - Accent5 80 2 2 2" xfId="19726"/>
    <cellStyle name="40% - Accent5 80 2 3" xfId="15219"/>
    <cellStyle name="40% - Accent5 80 3" xfId="8249"/>
    <cellStyle name="40% - Accent5 80 3 2" xfId="17264"/>
    <cellStyle name="40% - Accent5 80 4" xfId="12757"/>
    <cellStyle name="40% - Accent5 81" xfId="2220"/>
    <cellStyle name="40% - Accent5 81 2" xfId="6046"/>
    <cellStyle name="40% - Accent5 81 2 2" xfId="10712"/>
    <cellStyle name="40% - Accent5 81 2 2 2" xfId="19727"/>
    <cellStyle name="40% - Accent5 81 2 3" xfId="15220"/>
    <cellStyle name="40% - Accent5 81 3" xfId="8250"/>
    <cellStyle name="40% - Accent5 81 3 2" xfId="17265"/>
    <cellStyle name="40% - Accent5 81 4" xfId="12758"/>
    <cellStyle name="40% - Accent5 82" xfId="2221"/>
    <cellStyle name="40% - Accent5 82 2" xfId="6047"/>
    <cellStyle name="40% - Accent5 83" xfId="2222"/>
    <cellStyle name="40% - Accent5 83 2" xfId="6048"/>
    <cellStyle name="40% - Accent5 84" xfId="2223"/>
    <cellStyle name="40% - Accent5 84 2" xfId="6049"/>
    <cellStyle name="40% - Accent5 85" xfId="2224"/>
    <cellStyle name="40% - Accent5 85 2" xfId="6050"/>
    <cellStyle name="40% - Accent5 85 2 2" xfId="10713"/>
    <cellStyle name="40% - Accent5 85 2 2 2" xfId="19728"/>
    <cellStyle name="40% - Accent5 85 2 3" xfId="15221"/>
    <cellStyle name="40% - Accent5 85 3" xfId="8251"/>
    <cellStyle name="40% - Accent5 85 3 2" xfId="17266"/>
    <cellStyle name="40% - Accent5 85 4" xfId="12759"/>
    <cellStyle name="40% - Accent5 86" xfId="2225"/>
    <cellStyle name="40% - Accent5 86 2" xfId="6051"/>
    <cellStyle name="40% - Accent5 86 2 2" xfId="10714"/>
    <cellStyle name="40% - Accent5 86 2 2 2" xfId="19729"/>
    <cellStyle name="40% - Accent5 86 2 3" xfId="15222"/>
    <cellStyle name="40% - Accent5 86 3" xfId="8252"/>
    <cellStyle name="40% - Accent5 86 3 2" xfId="17267"/>
    <cellStyle name="40% - Accent5 86 4" xfId="12760"/>
    <cellStyle name="40% - Accent5 87" xfId="2226"/>
    <cellStyle name="40% - Accent5 87 2" xfId="6052"/>
    <cellStyle name="40% - Accent5 87 2 2" xfId="10715"/>
    <cellStyle name="40% - Accent5 87 2 2 2" xfId="19730"/>
    <cellStyle name="40% - Accent5 87 2 3" xfId="15223"/>
    <cellStyle name="40% - Accent5 87 3" xfId="8253"/>
    <cellStyle name="40% - Accent5 87 3 2" xfId="17268"/>
    <cellStyle name="40% - Accent5 87 4" xfId="12761"/>
    <cellStyle name="40% - Accent5 88" xfId="2227"/>
    <cellStyle name="40% - Accent5 88 2" xfId="6053"/>
    <cellStyle name="40% - Accent5 88 2 2" xfId="10716"/>
    <cellStyle name="40% - Accent5 88 2 2 2" xfId="19731"/>
    <cellStyle name="40% - Accent5 88 2 3" xfId="15224"/>
    <cellStyle name="40% - Accent5 88 3" xfId="8254"/>
    <cellStyle name="40% - Accent5 88 3 2" xfId="17269"/>
    <cellStyle name="40% - Accent5 88 4" xfId="12762"/>
    <cellStyle name="40% - Accent5 89" xfId="2228"/>
    <cellStyle name="40% - Accent5 89 2" xfId="6054"/>
    <cellStyle name="40% - Accent5 89 2 2" xfId="10717"/>
    <cellStyle name="40% - Accent5 89 2 2 2" xfId="19732"/>
    <cellStyle name="40% - Accent5 89 2 3" xfId="15225"/>
    <cellStyle name="40% - Accent5 89 3" xfId="8255"/>
    <cellStyle name="40% - Accent5 89 3 2" xfId="17270"/>
    <cellStyle name="40% - Accent5 89 4" xfId="12763"/>
    <cellStyle name="40% - Accent5 9" xfId="2229"/>
    <cellStyle name="40% - Accent5 9 2" xfId="2230"/>
    <cellStyle name="40% - Accent5 9 2 2" xfId="2231"/>
    <cellStyle name="40% - Accent5 9 2 2 2" xfId="6055"/>
    <cellStyle name="40% - Accent5 9 2 2 2 2" xfId="10718"/>
    <cellStyle name="40% - Accent5 9 2 2 2 2 2" xfId="19733"/>
    <cellStyle name="40% - Accent5 9 2 2 2 3" xfId="15226"/>
    <cellStyle name="40% - Accent5 9 2 2 3" xfId="8258"/>
    <cellStyle name="40% - Accent5 9 2 2 3 2" xfId="17273"/>
    <cellStyle name="40% - Accent5 9 2 2 4" xfId="12766"/>
    <cellStyle name="40% - Accent5 9 2 3" xfId="6056"/>
    <cellStyle name="40% - Accent5 9 2 3 2" xfId="10719"/>
    <cellStyle name="40% - Accent5 9 2 3 2 2" xfId="19734"/>
    <cellStyle name="40% - Accent5 9 2 3 3" xfId="15227"/>
    <cellStyle name="40% - Accent5 9 2 4" xfId="8257"/>
    <cellStyle name="40% - Accent5 9 2 4 2" xfId="17272"/>
    <cellStyle name="40% - Accent5 9 2 5" xfId="12765"/>
    <cellStyle name="40% - Accent5 9 2_draft transactions report_052009_rvsd" xfId="2232"/>
    <cellStyle name="40% - Accent5 9 3" xfId="2233"/>
    <cellStyle name="40% - Accent5 9 3 2" xfId="6057"/>
    <cellStyle name="40% - Accent5 9 3 2 2" xfId="10720"/>
    <cellStyle name="40% - Accent5 9 3 2 2 2" xfId="19735"/>
    <cellStyle name="40% - Accent5 9 3 2 3" xfId="15228"/>
    <cellStyle name="40% - Accent5 9 3 3" xfId="8259"/>
    <cellStyle name="40% - Accent5 9 3 3 2" xfId="17274"/>
    <cellStyle name="40% - Accent5 9 3 4" xfId="12767"/>
    <cellStyle name="40% - Accent5 9 4" xfId="6058"/>
    <cellStyle name="40% - Accent5 9 4 2" xfId="10721"/>
    <cellStyle name="40% - Accent5 9 4 2 2" xfId="19736"/>
    <cellStyle name="40% - Accent5 9 4 3" xfId="15229"/>
    <cellStyle name="40% - Accent5 9 5" xfId="8256"/>
    <cellStyle name="40% - Accent5 9 5 2" xfId="17271"/>
    <cellStyle name="40% - Accent5 9 6" xfId="12764"/>
    <cellStyle name="40% - Accent5 9_draft transactions report_052009_rvsd" xfId="2234"/>
    <cellStyle name="40% - Accent5 90" xfId="2235"/>
    <cellStyle name="40% - Accent5 90 2" xfId="6059"/>
    <cellStyle name="40% - Accent5 90 2 2" xfId="10722"/>
    <cellStyle name="40% - Accent5 90 2 2 2" xfId="19737"/>
    <cellStyle name="40% - Accent5 90 2 3" xfId="15230"/>
    <cellStyle name="40% - Accent5 90 3" xfId="8260"/>
    <cellStyle name="40% - Accent5 90 3 2" xfId="17275"/>
    <cellStyle name="40% - Accent5 90 4" xfId="12768"/>
    <cellStyle name="40% - Accent5 91" xfId="2236"/>
    <cellStyle name="40% - Accent5 91 2" xfId="6060"/>
    <cellStyle name="40% - Accent5 91 2 2" xfId="10723"/>
    <cellStyle name="40% - Accent5 91 2 2 2" xfId="19738"/>
    <cellStyle name="40% - Accent5 91 2 3" xfId="15231"/>
    <cellStyle name="40% - Accent5 91 3" xfId="8261"/>
    <cellStyle name="40% - Accent5 91 3 2" xfId="17276"/>
    <cellStyle name="40% - Accent5 91 4" xfId="12769"/>
    <cellStyle name="40% - Accent5 92" xfId="2237"/>
    <cellStyle name="40% - Accent5 92 2" xfId="6061"/>
    <cellStyle name="40% - Accent5 92 2 2" xfId="10724"/>
    <cellStyle name="40% - Accent5 92 2 2 2" xfId="19739"/>
    <cellStyle name="40% - Accent5 92 2 3" xfId="15232"/>
    <cellStyle name="40% - Accent5 92 3" xfId="8262"/>
    <cellStyle name="40% - Accent5 92 3 2" xfId="17277"/>
    <cellStyle name="40% - Accent5 92 4" xfId="12770"/>
    <cellStyle name="40% - Accent5 93" xfId="2238"/>
    <cellStyle name="40% - Accent5 93 2" xfId="6062"/>
    <cellStyle name="40% - Accent5 93 2 2" xfId="10725"/>
    <cellStyle name="40% - Accent5 93 2 2 2" xfId="19740"/>
    <cellStyle name="40% - Accent5 93 2 3" xfId="15233"/>
    <cellStyle name="40% - Accent5 93 3" xfId="8263"/>
    <cellStyle name="40% - Accent5 93 3 2" xfId="17278"/>
    <cellStyle name="40% - Accent5 93 4" xfId="12771"/>
    <cellStyle name="40% - Accent5 94" xfId="2239"/>
    <cellStyle name="40% - Accent5 94 2" xfId="6063"/>
    <cellStyle name="40% - Accent5 94 2 2" xfId="10726"/>
    <cellStyle name="40% - Accent5 94 2 2 2" xfId="19741"/>
    <cellStyle name="40% - Accent5 94 2 3" xfId="15234"/>
    <cellStyle name="40% - Accent5 94 3" xfId="8264"/>
    <cellStyle name="40% - Accent5 94 3 2" xfId="17279"/>
    <cellStyle name="40% - Accent5 94 4" xfId="12772"/>
    <cellStyle name="40% - Accent5 95" xfId="2240"/>
    <cellStyle name="40% - Accent5 95 2" xfId="6064"/>
    <cellStyle name="40% - Accent5 95 2 2" xfId="10727"/>
    <cellStyle name="40% - Accent5 95 2 2 2" xfId="19742"/>
    <cellStyle name="40% - Accent5 95 2 3" xfId="15235"/>
    <cellStyle name="40% - Accent5 95 3" xfId="8265"/>
    <cellStyle name="40% - Accent5 95 3 2" xfId="17280"/>
    <cellStyle name="40% - Accent5 95 4" xfId="12773"/>
    <cellStyle name="40% - Accent5 96" xfId="2241"/>
    <cellStyle name="40% - Accent5 96 2" xfId="6065"/>
    <cellStyle name="40% - Accent5 96 2 2" xfId="10728"/>
    <cellStyle name="40% - Accent5 96 2 2 2" xfId="19743"/>
    <cellStyle name="40% - Accent5 96 2 3" xfId="15236"/>
    <cellStyle name="40% - Accent5 96 3" xfId="8266"/>
    <cellStyle name="40% - Accent5 96 3 2" xfId="17281"/>
    <cellStyle name="40% - Accent5 96 4" xfId="12774"/>
    <cellStyle name="40% - Accent5 97" xfId="2242"/>
    <cellStyle name="40% - Accent5 97 2" xfId="6066"/>
    <cellStyle name="40% - Accent5 97 2 2" xfId="10729"/>
    <cellStyle name="40% - Accent5 97 2 2 2" xfId="19744"/>
    <cellStyle name="40% - Accent5 97 2 3" xfId="15237"/>
    <cellStyle name="40% - Accent5 97 3" xfId="8267"/>
    <cellStyle name="40% - Accent5 97 3 2" xfId="17282"/>
    <cellStyle name="40% - Accent5 97 4" xfId="12775"/>
    <cellStyle name="40% - Accent5 98" xfId="2243"/>
    <cellStyle name="40% - Accent5 98 2" xfId="6067"/>
    <cellStyle name="40% - Accent5 98 2 2" xfId="10730"/>
    <cellStyle name="40% - Accent5 98 2 2 2" xfId="19745"/>
    <cellStyle name="40% - Accent5 98 2 3" xfId="15238"/>
    <cellStyle name="40% - Accent5 98 3" xfId="8268"/>
    <cellStyle name="40% - Accent5 98 3 2" xfId="17283"/>
    <cellStyle name="40% - Accent5 98 4" xfId="12776"/>
    <cellStyle name="40% - Accent5 99" xfId="2244"/>
    <cellStyle name="40% - Accent5 99 2" xfId="6068"/>
    <cellStyle name="40% - Accent5 99 2 2" xfId="10731"/>
    <cellStyle name="40% - Accent5 99 2 2 2" xfId="19746"/>
    <cellStyle name="40% - Accent5 99 2 3" xfId="15239"/>
    <cellStyle name="40% - Accent5 99 3" xfId="8269"/>
    <cellStyle name="40% - Accent5 99 3 2" xfId="17284"/>
    <cellStyle name="40% - Accent5 99 4" xfId="12777"/>
    <cellStyle name="40% - Accent6" xfId="2245" builtinId="51" customBuiltin="1"/>
    <cellStyle name="40% - Accent6 10" xfId="2246"/>
    <cellStyle name="40% - Accent6 10 2" xfId="2247"/>
    <cellStyle name="40% - Accent6 10 2 2" xfId="6069"/>
    <cellStyle name="40% - Accent6 10 2 2 2" xfId="10732"/>
    <cellStyle name="40% - Accent6 10 2 2 2 2" xfId="19747"/>
    <cellStyle name="40% - Accent6 10 2 2 3" xfId="15240"/>
    <cellStyle name="40% - Accent6 10 2 3" xfId="8272"/>
    <cellStyle name="40% - Accent6 10 2 3 2" xfId="17287"/>
    <cellStyle name="40% - Accent6 10 2 4" xfId="12780"/>
    <cellStyle name="40% - Accent6 10 3" xfId="6070"/>
    <cellStyle name="40% - Accent6 10 3 2" xfId="10733"/>
    <cellStyle name="40% - Accent6 10 3 2 2" xfId="19748"/>
    <cellStyle name="40% - Accent6 10 3 3" xfId="15241"/>
    <cellStyle name="40% - Accent6 10 4" xfId="8271"/>
    <cellStyle name="40% - Accent6 10 4 2" xfId="17286"/>
    <cellStyle name="40% - Accent6 10 5" xfId="12779"/>
    <cellStyle name="40% - Accent6 10_draft transactions report_052009_rvsd" xfId="2248"/>
    <cellStyle name="40% - Accent6 100" xfId="2249"/>
    <cellStyle name="40% - Accent6 100 2" xfId="6071"/>
    <cellStyle name="40% - Accent6 101" xfId="2250"/>
    <cellStyle name="40% - Accent6 101 2" xfId="6072"/>
    <cellStyle name="40% - Accent6 102" xfId="2251"/>
    <cellStyle name="40% - Accent6 102 2" xfId="6073"/>
    <cellStyle name="40% - Accent6 103" xfId="2252"/>
    <cellStyle name="40% - Accent6 103 2" xfId="6074"/>
    <cellStyle name="40% - Accent6 104" xfId="2253"/>
    <cellStyle name="40% - Accent6 104 2" xfId="6075"/>
    <cellStyle name="40% - Accent6 105" xfId="2254"/>
    <cellStyle name="40% - Accent6 105 2" xfId="6076"/>
    <cellStyle name="40% - Accent6 106" xfId="2255"/>
    <cellStyle name="40% - Accent6 106 2" xfId="6077"/>
    <cellStyle name="40% - Accent6 107" xfId="2256"/>
    <cellStyle name="40% - Accent6 107 2" xfId="6078"/>
    <cellStyle name="40% - Accent6 108" xfId="2257"/>
    <cellStyle name="40% - Accent6 108 2" xfId="6079"/>
    <cellStyle name="40% - Accent6 109" xfId="2258"/>
    <cellStyle name="40% - Accent6 109 2" xfId="6080"/>
    <cellStyle name="40% - Accent6 11" xfId="2259"/>
    <cellStyle name="40% - Accent6 11 2" xfId="2260"/>
    <cellStyle name="40% - Accent6 11 2 2" xfId="6081"/>
    <cellStyle name="40% - Accent6 11 2 2 2" xfId="10734"/>
    <cellStyle name="40% - Accent6 11 2 2 2 2" xfId="19749"/>
    <cellStyle name="40% - Accent6 11 2 2 3" xfId="15242"/>
    <cellStyle name="40% - Accent6 11 2 3" xfId="8274"/>
    <cellStyle name="40% - Accent6 11 2 3 2" xfId="17289"/>
    <cellStyle name="40% - Accent6 11 2 4" xfId="12782"/>
    <cellStyle name="40% - Accent6 11 3" xfId="6082"/>
    <cellStyle name="40% - Accent6 11 3 2" xfId="10735"/>
    <cellStyle name="40% - Accent6 11 3 2 2" xfId="19750"/>
    <cellStyle name="40% - Accent6 11 3 3" xfId="15243"/>
    <cellStyle name="40% - Accent6 11 4" xfId="8273"/>
    <cellStyle name="40% - Accent6 11 4 2" xfId="17288"/>
    <cellStyle name="40% - Accent6 11 5" xfId="12781"/>
    <cellStyle name="40% - Accent6 11_draft transactions report_052009_rvsd" xfId="2261"/>
    <cellStyle name="40% - Accent6 110" xfId="2262"/>
    <cellStyle name="40% - Accent6 110 2" xfId="6083"/>
    <cellStyle name="40% - Accent6 110 2 2" xfId="10736"/>
    <cellStyle name="40% - Accent6 110 2 2 2" xfId="19751"/>
    <cellStyle name="40% - Accent6 110 2 3" xfId="15244"/>
    <cellStyle name="40% - Accent6 110 3" xfId="8275"/>
    <cellStyle name="40% - Accent6 110 3 2" xfId="17290"/>
    <cellStyle name="40% - Accent6 110 4" xfId="12783"/>
    <cellStyle name="40% - Accent6 111" xfId="2263"/>
    <cellStyle name="40% - Accent6 111 2" xfId="6084"/>
    <cellStyle name="40% - Accent6 111 2 2" xfId="10737"/>
    <cellStyle name="40% - Accent6 111 2 2 2" xfId="19752"/>
    <cellStyle name="40% - Accent6 111 2 3" xfId="15245"/>
    <cellStyle name="40% - Accent6 111 3" xfId="8276"/>
    <cellStyle name="40% - Accent6 111 3 2" xfId="17291"/>
    <cellStyle name="40% - Accent6 111 4" xfId="12784"/>
    <cellStyle name="40% - Accent6 112" xfId="2264"/>
    <cellStyle name="40% - Accent6 112 2" xfId="6085"/>
    <cellStyle name="40% - Accent6 112 2 2" xfId="10738"/>
    <cellStyle name="40% - Accent6 112 2 2 2" xfId="19753"/>
    <cellStyle name="40% - Accent6 112 2 3" xfId="15246"/>
    <cellStyle name="40% - Accent6 112 3" xfId="8277"/>
    <cellStyle name="40% - Accent6 112 3 2" xfId="17292"/>
    <cellStyle name="40% - Accent6 112 4" xfId="12785"/>
    <cellStyle name="40% - Accent6 113" xfId="2265"/>
    <cellStyle name="40% - Accent6 113 2" xfId="6086"/>
    <cellStyle name="40% - Accent6 113 2 2" xfId="10739"/>
    <cellStyle name="40% - Accent6 113 2 2 2" xfId="19754"/>
    <cellStyle name="40% - Accent6 113 2 3" xfId="15247"/>
    <cellStyle name="40% - Accent6 113 3" xfId="8278"/>
    <cellStyle name="40% - Accent6 113 3 2" xfId="17293"/>
    <cellStyle name="40% - Accent6 113 4" xfId="12786"/>
    <cellStyle name="40% - Accent6 114" xfId="2266"/>
    <cellStyle name="40% - Accent6 114 2" xfId="6087"/>
    <cellStyle name="40% - Accent6 114 2 2" xfId="10740"/>
    <cellStyle name="40% - Accent6 114 2 2 2" xfId="19755"/>
    <cellStyle name="40% - Accent6 114 2 3" xfId="15248"/>
    <cellStyle name="40% - Accent6 114 3" xfId="8279"/>
    <cellStyle name="40% - Accent6 114 3 2" xfId="17294"/>
    <cellStyle name="40% - Accent6 114 4" xfId="12787"/>
    <cellStyle name="40% - Accent6 115" xfId="2267"/>
    <cellStyle name="40% - Accent6 115 2" xfId="6088"/>
    <cellStyle name="40% - Accent6 115 2 2" xfId="10741"/>
    <cellStyle name="40% - Accent6 115 2 2 2" xfId="19756"/>
    <cellStyle name="40% - Accent6 115 2 3" xfId="15249"/>
    <cellStyle name="40% - Accent6 115 3" xfId="8280"/>
    <cellStyle name="40% - Accent6 115 3 2" xfId="17295"/>
    <cellStyle name="40% - Accent6 115 4" xfId="12788"/>
    <cellStyle name="40% - Accent6 116" xfId="2268"/>
    <cellStyle name="40% - Accent6 116 2" xfId="6089"/>
    <cellStyle name="40% - Accent6 116 2 2" xfId="10742"/>
    <cellStyle name="40% - Accent6 116 2 2 2" xfId="19757"/>
    <cellStyle name="40% - Accent6 116 2 3" xfId="15250"/>
    <cellStyle name="40% - Accent6 116 3" xfId="8281"/>
    <cellStyle name="40% - Accent6 116 3 2" xfId="17296"/>
    <cellStyle name="40% - Accent6 116 4" xfId="12789"/>
    <cellStyle name="40% - Accent6 117" xfId="2269"/>
    <cellStyle name="40% - Accent6 117 2" xfId="6090"/>
    <cellStyle name="40% - Accent6 117 2 2" xfId="10743"/>
    <cellStyle name="40% - Accent6 117 2 2 2" xfId="19758"/>
    <cellStyle name="40% - Accent6 117 2 3" xfId="15251"/>
    <cellStyle name="40% - Accent6 117 3" xfId="8282"/>
    <cellStyle name="40% - Accent6 117 3 2" xfId="17297"/>
    <cellStyle name="40% - Accent6 117 4" xfId="12790"/>
    <cellStyle name="40% - Accent6 118" xfId="2270"/>
    <cellStyle name="40% - Accent6 118 2" xfId="6091"/>
    <cellStyle name="40% - Accent6 118 2 2" xfId="10744"/>
    <cellStyle name="40% - Accent6 118 2 2 2" xfId="19759"/>
    <cellStyle name="40% - Accent6 118 2 3" xfId="15252"/>
    <cellStyle name="40% - Accent6 118 3" xfId="8283"/>
    <cellStyle name="40% - Accent6 118 3 2" xfId="17298"/>
    <cellStyle name="40% - Accent6 118 4" xfId="12791"/>
    <cellStyle name="40% - Accent6 119" xfId="3119"/>
    <cellStyle name="40% - Accent6 119 2" xfId="6092"/>
    <cellStyle name="40% - Accent6 119 2 2" xfId="10745"/>
    <cellStyle name="40% - Accent6 119 2 2 2" xfId="19760"/>
    <cellStyle name="40% - Accent6 119 2 3" xfId="15253"/>
    <cellStyle name="40% - Accent6 119 3" xfId="8508"/>
    <cellStyle name="40% - Accent6 119 3 2" xfId="17523"/>
    <cellStyle name="40% - Accent6 119 4" xfId="13016"/>
    <cellStyle name="40% - Accent6 12" xfId="2271"/>
    <cellStyle name="40% - Accent6 12 2" xfId="2272"/>
    <cellStyle name="40% - Accent6 12 2 2" xfId="6093"/>
    <cellStyle name="40% - Accent6 12 2 2 2" xfId="10746"/>
    <cellStyle name="40% - Accent6 12 2 2 2 2" xfId="19761"/>
    <cellStyle name="40% - Accent6 12 2 2 3" xfId="15254"/>
    <cellStyle name="40% - Accent6 12 2 3" xfId="8285"/>
    <cellStyle name="40% - Accent6 12 2 3 2" xfId="17300"/>
    <cellStyle name="40% - Accent6 12 2 4" xfId="12793"/>
    <cellStyle name="40% - Accent6 12 3" xfId="6094"/>
    <cellStyle name="40% - Accent6 12 3 2" xfId="10747"/>
    <cellStyle name="40% - Accent6 12 3 2 2" xfId="19762"/>
    <cellStyle name="40% - Accent6 12 3 3" xfId="15255"/>
    <cellStyle name="40% - Accent6 12 4" xfId="8284"/>
    <cellStyle name="40% - Accent6 12 4 2" xfId="17299"/>
    <cellStyle name="40% - Accent6 12 5" xfId="12792"/>
    <cellStyle name="40% - Accent6 12_draft transactions report_052009_rvsd" xfId="2273"/>
    <cellStyle name="40% - Accent6 120" xfId="3120"/>
    <cellStyle name="40% - Accent6 120 2" xfId="6095"/>
    <cellStyle name="40% - Accent6 120 2 2" xfId="10748"/>
    <cellStyle name="40% - Accent6 120 2 2 2" xfId="19763"/>
    <cellStyle name="40% - Accent6 120 2 3" xfId="15256"/>
    <cellStyle name="40% - Accent6 120 3" xfId="8509"/>
    <cellStyle name="40% - Accent6 120 3 2" xfId="17524"/>
    <cellStyle name="40% - Accent6 120 4" xfId="13017"/>
    <cellStyle name="40% - Accent6 121" xfId="3133"/>
    <cellStyle name="40% - Accent6 121 2" xfId="6096"/>
    <cellStyle name="40% - Accent6 121 2 2" xfId="10749"/>
    <cellStyle name="40% - Accent6 121 2 2 2" xfId="19764"/>
    <cellStyle name="40% - Accent6 121 2 3" xfId="15257"/>
    <cellStyle name="40% - Accent6 121 3" xfId="8522"/>
    <cellStyle name="40% - Accent6 121 3 2" xfId="17537"/>
    <cellStyle name="40% - Accent6 121 4" xfId="13030"/>
    <cellStyle name="40% - Accent6 122" xfId="3159"/>
    <cellStyle name="40% - Accent6 123" xfId="3201"/>
    <cellStyle name="40% - Accent6 124" xfId="3243"/>
    <cellStyle name="40% - Accent6 125" xfId="3285"/>
    <cellStyle name="40% - Accent6 126" xfId="3326"/>
    <cellStyle name="40% - Accent6 127" xfId="3368"/>
    <cellStyle name="40% - Accent6 127 2" xfId="6097"/>
    <cellStyle name="40% - Accent6 127 2 2" xfId="10750"/>
    <cellStyle name="40% - Accent6 127 2 2 2" xfId="19765"/>
    <cellStyle name="40% - Accent6 127 2 3" xfId="15258"/>
    <cellStyle name="40% - Accent6 127 3" xfId="8547"/>
    <cellStyle name="40% - Accent6 127 3 2" xfId="17562"/>
    <cellStyle name="40% - Accent6 127 4" xfId="13055"/>
    <cellStyle name="40% - Accent6 128" xfId="3369"/>
    <cellStyle name="40% - Accent6 128 2" xfId="6098"/>
    <cellStyle name="40% - Accent6 128 2 2" xfId="10751"/>
    <cellStyle name="40% - Accent6 128 2 2 2" xfId="19766"/>
    <cellStyle name="40% - Accent6 128 2 3" xfId="15259"/>
    <cellStyle name="40% - Accent6 128 3" xfId="8548"/>
    <cellStyle name="40% - Accent6 128 3 2" xfId="17563"/>
    <cellStyle name="40% - Accent6 128 4" xfId="13056"/>
    <cellStyle name="40% - Accent6 129" xfId="3382"/>
    <cellStyle name="40% - Accent6 129 2" xfId="6099"/>
    <cellStyle name="40% - Accent6 129 2 2" xfId="10752"/>
    <cellStyle name="40% - Accent6 129 2 2 2" xfId="19767"/>
    <cellStyle name="40% - Accent6 129 2 3" xfId="15260"/>
    <cellStyle name="40% - Accent6 129 3" xfId="8561"/>
    <cellStyle name="40% - Accent6 129 3 2" xfId="17576"/>
    <cellStyle name="40% - Accent6 129 4" xfId="13069"/>
    <cellStyle name="40% - Accent6 13" xfId="2274"/>
    <cellStyle name="40% - Accent6 13 2" xfId="2275"/>
    <cellStyle name="40% - Accent6 13 2 2" xfId="6100"/>
    <cellStyle name="40% - Accent6 13 2 2 2" xfId="10753"/>
    <cellStyle name="40% - Accent6 13 2 2 2 2" xfId="19768"/>
    <cellStyle name="40% - Accent6 13 2 2 3" xfId="15261"/>
    <cellStyle name="40% - Accent6 13 2 3" xfId="8287"/>
    <cellStyle name="40% - Accent6 13 2 3 2" xfId="17302"/>
    <cellStyle name="40% - Accent6 13 2 4" xfId="12795"/>
    <cellStyle name="40% - Accent6 13 3" xfId="6101"/>
    <cellStyle name="40% - Accent6 13 3 2" xfId="10754"/>
    <cellStyle name="40% - Accent6 13 3 2 2" xfId="19769"/>
    <cellStyle name="40% - Accent6 13 3 3" xfId="15262"/>
    <cellStyle name="40% - Accent6 13 4" xfId="8286"/>
    <cellStyle name="40% - Accent6 13 4 2" xfId="17301"/>
    <cellStyle name="40% - Accent6 13 5" xfId="12794"/>
    <cellStyle name="40% - Accent6 13_draft transactions report_052009_rvsd" xfId="2276"/>
    <cellStyle name="40% - Accent6 130" xfId="3407"/>
    <cellStyle name="40% - Accent6 130 2" xfId="6102"/>
    <cellStyle name="40% - Accent6 130 2 2" xfId="10755"/>
    <cellStyle name="40% - Accent6 130 2 2 2" xfId="19770"/>
    <cellStyle name="40% - Accent6 130 2 3" xfId="15263"/>
    <cellStyle name="40% - Accent6 130 3" xfId="8586"/>
    <cellStyle name="40% - Accent6 130 3 2" xfId="17601"/>
    <cellStyle name="40% - Accent6 130 4" xfId="13094"/>
    <cellStyle name="40% - Accent6 131" xfId="3408"/>
    <cellStyle name="40% - Accent6 131 2" xfId="6103"/>
    <cellStyle name="40% - Accent6 131 2 2" xfId="10756"/>
    <cellStyle name="40% - Accent6 131 2 2 2" xfId="19771"/>
    <cellStyle name="40% - Accent6 131 2 3" xfId="15264"/>
    <cellStyle name="40% - Accent6 131 3" xfId="8587"/>
    <cellStyle name="40% - Accent6 131 3 2" xfId="17602"/>
    <cellStyle name="40% - Accent6 131 4" xfId="13095"/>
    <cellStyle name="40% - Accent6 132" xfId="3421"/>
    <cellStyle name="40% - Accent6 132 2" xfId="6104"/>
    <cellStyle name="40% - Accent6 132 2 2" xfId="10757"/>
    <cellStyle name="40% - Accent6 132 2 2 2" xfId="19772"/>
    <cellStyle name="40% - Accent6 132 2 3" xfId="15265"/>
    <cellStyle name="40% - Accent6 132 3" xfId="8600"/>
    <cellStyle name="40% - Accent6 132 3 2" xfId="17615"/>
    <cellStyle name="40% - Accent6 132 4" xfId="13108"/>
    <cellStyle name="40% - Accent6 133" xfId="3434"/>
    <cellStyle name="40% - Accent6 133 2" xfId="6105"/>
    <cellStyle name="40% - Accent6 133 2 2" xfId="10758"/>
    <cellStyle name="40% - Accent6 133 2 2 2" xfId="19773"/>
    <cellStyle name="40% - Accent6 133 2 3" xfId="15266"/>
    <cellStyle name="40% - Accent6 133 3" xfId="8613"/>
    <cellStyle name="40% - Accent6 133 3 2" xfId="17628"/>
    <cellStyle name="40% - Accent6 133 4" xfId="13121"/>
    <cellStyle name="40% - Accent6 134" xfId="3447"/>
    <cellStyle name="40% - Accent6 134 2" xfId="6106"/>
    <cellStyle name="40% - Accent6 134 2 2" xfId="10759"/>
    <cellStyle name="40% - Accent6 134 2 2 2" xfId="19774"/>
    <cellStyle name="40% - Accent6 134 2 3" xfId="15267"/>
    <cellStyle name="40% - Accent6 134 3" xfId="8626"/>
    <cellStyle name="40% - Accent6 134 3 2" xfId="17641"/>
    <cellStyle name="40% - Accent6 134 4" xfId="13134"/>
    <cellStyle name="40% - Accent6 135" xfId="3473"/>
    <cellStyle name="40% - Accent6 136" xfId="3515"/>
    <cellStyle name="40% - Accent6 137" xfId="3556"/>
    <cellStyle name="40% - Accent6 138" xfId="3598"/>
    <cellStyle name="40% - Accent6 138 2" xfId="6107"/>
    <cellStyle name="40% - Accent6 138 2 2" xfId="10760"/>
    <cellStyle name="40% - Accent6 138 2 2 2" xfId="19775"/>
    <cellStyle name="40% - Accent6 138 2 3" xfId="15268"/>
    <cellStyle name="40% - Accent6 138 3" xfId="8651"/>
    <cellStyle name="40% - Accent6 138 3 2" xfId="17666"/>
    <cellStyle name="40% - Accent6 138 4" xfId="13159"/>
    <cellStyle name="40% - Accent6 139" xfId="3613"/>
    <cellStyle name="40% - Accent6 139 2" xfId="6108"/>
    <cellStyle name="40% - Accent6 139 2 2" xfId="10761"/>
    <cellStyle name="40% - Accent6 139 2 2 2" xfId="19776"/>
    <cellStyle name="40% - Accent6 139 2 3" xfId="15269"/>
    <cellStyle name="40% - Accent6 139 3" xfId="8652"/>
    <cellStyle name="40% - Accent6 139 3 2" xfId="17667"/>
    <cellStyle name="40% - Accent6 139 4" xfId="13160"/>
    <cellStyle name="40% - Accent6 14" xfId="2277"/>
    <cellStyle name="40% - Accent6 14 2" xfId="2278"/>
    <cellStyle name="40% - Accent6 14 2 2" xfId="6109"/>
    <cellStyle name="40% - Accent6 14 2 2 2" xfId="10762"/>
    <cellStyle name="40% - Accent6 14 2 2 2 2" xfId="19777"/>
    <cellStyle name="40% - Accent6 14 2 2 3" xfId="15270"/>
    <cellStyle name="40% - Accent6 14 2 3" xfId="8289"/>
    <cellStyle name="40% - Accent6 14 2 3 2" xfId="17304"/>
    <cellStyle name="40% - Accent6 14 2 4" xfId="12797"/>
    <cellStyle name="40% - Accent6 14 3" xfId="6110"/>
    <cellStyle name="40% - Accent6 14 3 2" xfId="10763"/>
    <cellStyle name="40% - Accent6 14 3 2 2" xfId="19778"/>
    <cellStyle name="40% - Accent6 14 3 3" xfId="15271"/>
    <cellStyle name="40% - Accent6 14 4" xfId="8288"/>
    <cellStyle name="40% - Accent6 14 4 2" xfId="17303"/>
    <cellStyle name="40% - Accent6 14 5" xfId="12796"/>
    <cellStyle name="40% - Accent6 14_draft transactions report_052009_rvsd" xfId="2279"/>
    <cellStyle name="40% - Accent6 140" xfId="3626"/>
    <cellStyle name="40% - Accent6 140 2" xfId="6111"/>
    <cellStyle name="40% - Accent6 140 2 2" xfId="10764"/>
    <cellStyle name="40% - Accent6 140 2 2 2" xfId="19779"/>
    <cellStyle name="40% - Accent6 140 2 3" xfId="15272"/>
    <cellStyle name="40% - Accent6 140 3" xfId="8665"/>
    <cellStyle name="40% - Accent6 140 3 2" xfId="17680"/>
    <cellStyle name="40% - Accent6 140 4" xfId="13173"/>
    <cellStyle name="40% - Accent6 141" xfId="3639"/>
    <cellStyle name="40% - Accent6 141 2" xfId="6112"/>
    <cellStyle name="40% - Accent6 141 2 2" xfId="10765"/>
    <cellStyle name="40% - Accent6 141 2 2 2" xfId="19780"/>
    <cellStyle name="40% - Accent6 141 2 3" xfId="15273"/>
    <cellStyle name="40% - Accent6 141 3" xfId="8678"/>
    <cellStyle name="40% - Accent6 141 3 2" xfId="17693"/>
    <cellStyle name="40% - Accent6 141 4" xfId="13186"/>
    <cellStyle name="40% - Accent6 142" xfId="3652"/>
    <cellStyle name="40% - Accent6 142 2" xfId="6113"/>
    <cellStyle name="40% - Accent6 142 2 2" xfId="10766"/>
    <cellStyle name="40% - Accent6 142 2 2 2" xfId="19781"/>
    <cellStyle name="40% - Accent6 142 2 3" xfId="15274"/>
    <cellStyle name="40% - Accent6 142 3" xfId="8691"/>
    <cellStyle name="40% - Accent6 142 3 2" xfId="17706"/>
    <cellStyle name="40% - Accent6 142 4" xfId="13199"/>
    <cellStyle name="40% - Accent6 143" xfId="3665"/>
    <cellStyle name="40% - Accent6 143 2" xfId="6114"/>
    <cellStyle name="40% - Accent6 143 2 2" xfId="10767"/>
    <cellStyle name="40% - Accent6 143 2 2 2" xfId="19782"/>
    <cellStyle name="40% - Accent6 143 2 3" xfId="15275"/>
    <cellStyle name="40% - Accent6 143 3" xfId="8704"/>
    <cellStyle name="40% - Accent6 143 3 2" xfId="17719"/>
    <cellStyle name="40% - Accent6 143 4" xfId="13212"/>
    <cellStyle name="40% - Accent6 144" xfId="3678"/>
    <cellStyle name="40% - Accent6 144 2" xfId="6115"/>
    <cellStyle name="40% - Accent6 144 2 2" xfId="10768"/>
    <cellStyle name="40% - Accent6 144 2 2 2" xfId="19783"/>
    <cellStyle name="40% - Accent6 144 2 3" xfId="15276"/>
    <cellStyle name="40% - Accent6 144 3" xfId="8717"/>
    <cellStyle name="40% - Accent6 144 3 2" xfId="17732"/>
    <cellStyle name="40% - Accent6 144 4" xfId="13225"/>
    <cellStyle name="40% - Accent6 145" xfId="3691"/>
    <cellStyle name="40% - Accent6 145 2" xfId="6116"/>
    <cellStyle name="40% - Accent6 145 2 2" xfId="10769"/>
    <cellStyle name="40% - Accent6 145 2 2 2" xfId="19784"/>
    <cellStyle name="40% - Accent6 145 2 3" xfId="15277"/>
    <cellStyle name="40% - Accent6 145 3" xfId="8730"/>
    <cellStyle name="40% - Accent6 145 3 2" xfId="17745"/>
    <cellStyle name="40% - Accent6 145 4" xfId="13238"/>
    <cellStyle name="40% - Accent6 146" xfId="3705"/>
    <cellStyle name="40% - Accent6 146 2" xfId="6117"/>
    <cellStyle name="40% - Accent6 146 2 2" xfId="10770"/>
    <cellStyle name="40% - Accent6 146 2 2 2" xfId="19785"/>
    <cellStyle name="40% - Accent6 146 2 3" xfId="15278"/>
    <cellStyle name="40% - Accent6 146 3" xfId="8743"/>
    <cellStyle name="40% - Accent6 146 3 2" xfId="17758"/>
    <cellStyle name="40% - Accent6 146 4" xfId="13251"/>
    <cellStyle name="40% - Accent6 147" xfId="3600"/>
    <cellStyle name="40% - Accent6 148" xfId="3758"/>
    <cellStyle name="40% - Accent6 149" xfId="3799"/>
    <cellStyle name="40% - Accent6 15" xfId="2280"/>
    <cellStyle name="40% - Accent6 15 2" xfId="2281"/>
    <cellStyle name="40% - Accent6 15 2 2" xfId="6118"/>
    <cellStyle name="40% - Accent6 15 2 2 2" xfId="10771"/>
    <cellStyle name="40% - Accent6 15 2 2 2 2" xfId="19786"/>
    <cellStyle name="40% - Accent6 15 2 2 3" xfId="15279"/>
    <cellStyle name="40% - Accent6 15 2 3" xfId="8291"/>
    <cellStyle name="40% - Accent6 15 2 3 2" xfId="17306"/>
    <cellStyle name="40% - Accent6 15 2 4" xfId="12799"/>
    <cellStyle name="40% - Accent6 15 3" xfId="6119"/>
    <cellStyle name="40% - Accent6 15 3 2" xfId="10772"/>
    <cellStyle name="40% - Accent6 15 3 2 2" xfId="19787"/>
    <cellStyle name="40% - Accent6 15 3 3" xfId="15280"/>
    <cellStyle name="40% - Accent6 15 4" xfId="8290"/>
    <cellStyle name="40% - Accent6 15 4 2" xfId="17305"/>
    <cellStyle name="40% - Accent6 15 5" xfId="12798"/>
    <cellStyle name="40% - Accent6 15_draft transactions report_052009_rvsd" xfId="2282"/>
    <cellStyle name="40% - Accent6 150" xfId="3841"/>
    <cellStyle name="40% - Accent6 151" xfId="3883"/>
    <cellStyle name="40% - Accent6 152" xfId="3996"/>
    <cellStyle name="40% - Accent6 153" xfId="6120"/>
    <cellStyle name="40% - Accent6 153 2" xfId="10773"/>
    <cellStyle name="40% - Accent6 153 2 2" xfId="19788"/>
    <cellStyle name="40% - Accent6 153 3" xfId="15281"/>
    <cellStyle name="40% - Accent6 154" xfId="8270"/>
    <cellStyle name="40% - Accent6 154 2" xfId="17285"/>
    <cellStyle name="40% - Accent6 155" xfId="12778"/>
    <cellStyle name="40% - Accent6 16" xfId="2283"/>
    <cellStyle name="40% - Accent6 16 2" xfId="2284"/>
    <cellStyle name="40% - Accent6 16 2 2" xfId="6121"/>
    <cellStyle name="40% - Accent6 16 2 2 2" xfId="10774"/>
    <cellStyle name="40% - Accent6 16 2 2 2 2" xfId="19789"/>
    <cellStyle name="40% - Accent6 16 2 2 3" xfId="15282"/>
    <cellStyle name="40% - Accent6 16 2 3" xfId="8293"/>
    <cellStyle name="40% - Accent6 16 2 3 2" xfId="17308"/>
    <cellStyle name="40% - Accent6 16 2 4" xfId="12801"/>
    <cellStyle name="40% - Accent6 16 3" xfId="6122"/>
    <cellStyle name="40% - Accent6 16 3 2" xfId="10775"/>
    <cellStyle name="40% - Accent6 16 3 2 2" xfId="19790"/>
    <cellStyle name="40% - Accent6 16 3 3" xfId="15283"/>
    <cellStyle name="40% - Accent6 16 4" xfId="8292"/>
    <cellStyle name="40% - Accent6 16 4 2" xfId="17307"/>
    <cellStyle name="40% - Accent6 16 5" xfId="12800"/>
    <cellStyle name="40% - Accent6 16_draft transactions report_052009_rvsd" xfId="2285"/>
    <cellStyle name="40% - Accent6 17" xfId="2286"/>
    <cellStyle name="40% - Accent6 17 2" xfId="2287"/>
    <cellStyle name="40% - Accent6 17 2 2" xfId="6123"/>
    <cellStyle name="40% - Accent6 17 2 2 2" xfId="10776"/>
    <cellStyle name="40% - Accent6 17 2 2 2 2" xfId="19791"/>
    <cellStyle name="40% - Accent6 17 2 2 3" xfId="15284"/>
    <cellStyle name="40% - Accent6 17 2 3" xfId="8295"/>
    <cellStyle name="40% - Accent6 17 2 3 2" xfId="17310"/>
    <cellStyle name="40% - Accent6 17 2 4" xfId="12803"/>
    <cellStyle name="40% - Accent6 17 3" xfId="6124"/>
    <cellStyle name="40% - Accent6 17 3 2" xfId="10777"/>
    <cellStyle name="40% - Accent6 17 3 2 2" xfId="19792"/>
    <cellStyle name="40% - Accent6 17 3 3" xfId="15285"/>
    <cellStyle name="40% - Accent6 17 4" xfId="8294"/>
    <cellStyle name="40% - Accent6 17 4 2" xfId="17309"/>
    <cellStyle name="40% - Accent6 17 5" xfId="12802"/>
    <cellStyle name="40% - Accent6 17_draft transactions report_052009_rvsd" xfId="2288"/>
    <cellStyle name="40% - Accent6 18" xfId="2289"/>
    <cellStyle name="40% - Accent6 18 2" xfId="2290"/>
    <cellStyle name="40% - Accent6 18 2 2" xfId="6125"/>
    <cellStyle name="40% - Accent6 18 2 2 2" xfId="10778"/>
    <cellStyle name="40% - Accent6 18 2 2 2 2" xfId="19793"/>
    <cellStyle name="40% - Accent6 18 2 2 3" xfId="15286"/>
    <cellStyle name="40% - Accent6 18 2 3" xfId="8297"/>
    <cellStyle name="40% - Accent6 18 2 3 2" xfId="17312"/>
    <cellStyle name="40% - Accent6 18 2 4" xfId="12805"/>
    <cellStyle name="40% - Accent6 18 3" xfId="6126"/>
    <cellStyle name="40% - Accent6 18 3 2" xfId="10779"/>
    <cellStyle name="40% - Accent6 18 3 2 2" xfId="19794"/>
    <cellStyle name="40% - Accent6 18 3 3" xfId="15287"/>
    <cellStyle name="40% - Accent6 18 4" xfId="8296"/>
    <cellStyle name="40% - Accent6 18 4 2" xfId="17311"/>
    <cellStyle name="40% - Accent6 18 5" xfId="12804"/>
    <cellStyle name="40% - Accent6 18_draft transactions report_052009_rvsd" xfId="2291"/>
    <cellStyle name="40% - Accent6 19" xfId="2292"/>
    <cellStyle name="40% - Accent6 19 2" xfId="2293"/>
    <cellStyle name="40% - Accent6 19 2 2" xfId="6127"/>
    <cellStyle name="40% - Accent6 19 2 2 2" xfId="10780"/>
    <cellStyle name="40% - Accent6 19 2 2 2 2" xfId="19795"/>
    <cellStyle name="40% - Accent6 19 2 2 3" xfId="15288"/>
    <cellStyle name="40% - Accent6 19 2 3" xfId="8299"/>
    <cellStyle name="40% - Accent6 19 2 3 2" xfId="17314"/>
    <cellStyle name="40% - Accent6 19 2 4" xfId="12807"/>
    <cellStyle name="40% - Accent6 19 3" xfId="6128"/>
    <cellStyle name="40% - Accent6 19 3 2" xfId="10781"/>
    <cellStyle name="40% - Accent6 19 3 2 2" xfId="19796"/>
    <cellStyle name="40% - Accent6 19 3 3" xfId="15289"/>
    <cellStyle name="40% - Accent6 19 4" xfId="8298"/>
    <cellStyle name="40% - Accent6 19 4 2" xfId="17313"/>
    <cellStyle name="40% - Accent6 19 5" xfId="12806"/>
    <cellStyle name="40% - Accent6 19_draft transactions report_052009_rvsd" xfId="2294"/>
    <cellStyle name="40% - Accent6 2" xfId="2295"/>
    <cellStyle name="40% - Accent6 2 2" xfId="2296"/>
    <cellStyle name="40% - Accent6 2 2 2" xfId="2297"/>
    <cellStyle name="40% - Accent6 2 2 2 2" xfId="6129"/>
    <cellStyle name="40% - Accent6 2 2 2 2 2" xfId="10782"/>
    <cellStyle name="40% - Accent6 2 2 2 2 2 2" xfId="19797"/>
    <cellStyle name="40% - Accent6 2 2 2 2 3" xfId="15290"/>
    <cellStyle name="40% - Accent6 2 2 2 3" xfId="8302"/>
    <cellStyle name="40% - Accent6 2 2 2 3 2" xfId="17317"/>
    <cellStyle name="40% - Accent6 2 2 2 4" xfId="12810"/>
    <cellStyle name="40% - Accent6 2 2 3" xfId="6130"/>
    <cellStyle name="40% - Accent6 2 2 3 2" xfId="10783"/>
    <cellStyle name="40% - Accent6 2 2 3 2 2" xfId="19798"/>
    <cellStyle name="40% - Accent6 2 2 3 3" xfId="15291"/>
    <cellStyle name="40% - Accent6 2 2 4" xfId="8301"/>
    <cellStyle name="40% - Accent6 2 2 4 2" xfId="17316"/>
    <cellStyle name="40% - Accent6 2 2 5" xfId="12809"/>
    <cellStyle name="40% - Accent6 2 2_draft transactions report_052009_rvsd" xfId="2298"/>
    <cellStyle name="40% - Accent6 2 3" xfId="2299"/>
    <cellStyle name="40% - Accent6 2 3 2" xfId="6131"/>
    <cellStyle name="40% - Accent6 2 3 2 2" xfId="10784"/>
    <cellStyle name="40% - Accent6 2 3 2 2 2" xfId="19799"/>
    <cellStyle name="40% - Accent6 2 3 2 3" xfId="15292"/>
    <cellStyle name="40% - Accent6 2 3 3" xfId="8303"/>
    <cellStyle name="40% - Accent6 2 3 3 2" xfId="17318"/>
    <cellStyle name="40% - Accent6 2 3 4" xfId="12811"/>
    <cellStyle name="40% - Accent6 2 4" xfId="6132"/>
    <cellStyle name="40% - Accent6 2 4 2" xfId="10785"/>
    <cellStyle name="40% - Accent6 2 4 2 2" xfId="19800"/>
    <cellStyle name="40% - Accent6 2 4 3" xfId="15293"/>
    <cellStyle name="40% - Accent6 2 5" xfId="8300"/>
    <cellStyle name="40% - Accent6 2 5 2" xfId="17315"/>
    <cellStyle name="40% - Accent6 2 6" xfId="12808"/>
    <cellStyle name="40% - Accent6 2_draft transactions report_052009_rvsd" xfId="2300"/>
    <cellStyle name="40% - Accent6 20" xfId="2301"/>
    <cellStyle name="40% - Accent6 20 2" xfId="2302"/>
    <cellStyle name="40% - Accent6 20 2 2" xfId="6133"/>
    <cellStyle name="40% - Accent6 20 2 2 2" xfId="10786"/>
    <cellStyle name="40% - Accent6 20 2 2 2 2" xfId="19801"/>
    <cellStyle name="40% - Accent6 20 2 2 3" xfId="15294"/>
    <cellStyle name="40% - Accent6 20 2 3" xfId="8305"/>
    <cellStyle name="40% - Accent6 20 2 3 2" xfId="17320"/>
    <cellStyle name="40% - Accent6 20 2 4" xfId="12813"/>
    <cellStyle name="40% - Accent6 20 3" xfId="6134"/>
    <cellStyle name="40% - Accent6 20 3 2" xfId="10787"/>
    <cellStyle name="40% - Accent6 20 3 2 2" xfId="19802"/>
    <cellStyle name="40% - Accent6 20 3 3" xfId="15295"/>
    <cellStyle name="40% - Accent6 20 4" xfId="8304"/>
    <cellStyle name="40% - Accent6 20 4 2" xfId="17319"/>
    <cellStyle name="40% - Accent6 20 5" xfId="12812"/>
    <cellStyle name="40% - Accent6 20_draft transactions report_052009_rvsd" xfId="2303"/>
    <cellStyle name="40% - Accent6 21" xfId="2304"/>
    <cellStyle name="40% - Accent6 21 2" xfId="2305"/>
    <cellStyle name="40% - Accent6 21 2 2" xfId="6135"/>
    <cellStyle name="40% - Accent6 21 2 2 2" xfId="10788"/>
    <cellStyle name="40% - Accent6 21 2 2 2 2" xfId="19803"/>
    <cellStyle name="40% - Accent6 21 2 2 3" xfId="15296"/>
    <cellStyle name="40% - Accent6 21 2 3" xfId="8307"/>
    <cellStyle name="40% - Accent6 21 2 3 2" xfId="17322"/>
    <cellStyle name="40% - Accent6 21 2 4" xfId="12815"/>
    <cellStyle name="40% - Accent6 21 3" xfId="6136"/>
    <cellStyle name="40% - Accent6 21 3 2" xfId="10789"/>
    <cellStyle name="40% - Accent6 21 3 2 2" xfId="19804"/>
    <cellStyle name="40% - Accent6 21 3 3" xfId="15297"/>
    <cellStyle name="40% - Accent6 21 4" xfId="8306"/>
    <cellStyle name="40% - Accent6 21 4 2" xfId="17321"/>
    <cellStyle name="40% - Accent6 21 5" xfId="12814"/>
    <cellStyle name="40% - Accent6 21_draft transactions report_052009_rvsd" xfId="2306"/>
    <cellStyle name="40% - Accent6 22" xfId="2307"/>
    <cellStyle name="40% - Accent6 22 2" xfId="2308"/>
    <cellStyle name="40% - Accent6 22 2 2" xfId="6137"/>
    <cellStyle name="40% - Accent6 22 2 2 2" xfId="10790"/>
    <cellStyle name="40% - Accent6 22 2 2 2 2" xfId="19805"/>
    <cellStyle name="40% - Accent6 22 2 2 3" xfId="15298"/>
    <cellStyle name="40% - Accent6 22 2 3" xfId="8309"/>
    <cellStyle name="40% - Accent6 22 2 3 2" xfId="17324"/>
    <cellStyle name="40% - Accent6 22 2 4" xfId="12817"/>
    <cellStyle name="40% - Accent6 22 3" xfId="6138"/>
    <cellStyle name="40% - Accent6 22 3 2" xfId="10791"/>
    <cellStyle name="40% - Accent6 22 3 2 2" xfId="19806"/>
    <cellStyle name="40% - Accent6 22 3 3" xfId="15299"/>
    <cellStyle name="40% - Accent6 22 4" xfId="8308"/>
    <cellStyle name="40% - Accent6 22 4 2" xfId="17323"/>
    <cellStyle name="40% - Accent6 22 5" xfId="12816"/>
    <cellStyle name="40% - Accent6 22_draft transactions report_052009_rvsd" xfId="2309"/>
    <cellStyle name="40% - Accent6 23" xfId="2310"/>
    <cellStyle name="40% - Accent6 23 2" xfId="2311"/>
    <cellStyle name="40% - Accent6 23 2 2" xfId="6139"/>
    <cellStyle name="40% - Accent6 23 2 2 2" xfId="10792"/>
    <cellStyle name="40% - Accent6 23 2 2 2 2" xfId="19807"/>
    <cellStyle name="40% - Accent6 23 2 2 3" xfId="15300"/>
    <cellStyle name="40% - Accent6 23 2 3" xfId="8311"/>
    <cellStyle name="40% - Accent6 23 2 3 2" xfId="17326"/>
    <cellStyle name="40% - Accent6 23 2 4" xfId="12819"/>
    <cellStyle name="40% - Accent6 23 3" xfId="6140"/>
    <cellStyle name="40% - Accent6 23 3 2" xfId="10793"/>
    <cellStyle name="40% - Accent6 23 3 2 2" xfId="19808"/>
    <cellStyle name="40% - Accent6 23 3 3" xfId="15301"/>
    <cellStyle name="40% - Accent6 23 4" xfId="8310"/>
    <cellStyle name="40% - Accent6 23 4 2" xfId="17325"/>
    <cellStyle name="40% - Accent6 23 5" xfId="12818"/>
    <cellStyle name="40% - Accent6 23_draft transactions report_052009_rvsd" xfId="2312"/>
    <cellStyle name="40% - Accent6 24" xfId="2313"/>
    <cellStyle name="40% - Accent6 24 2" xfId="2314"/>
    <cellStyle name="40% - Accent6 24 2 2" xfId="6141"/>
    <cellStyle name="40% - Accent6 24 2 2 2" xfId="10794"/>
    <cellStyle name="40% - Accent6 24 2 2 2 2" xfId="19809"/>
    <cellStyle name="40% - Accent6 24 2 2 3" xfId="15302"/>
    <cellStyle name="40% - Accent6 24 2 3" xfId="8313"/>
    <cellStyle name="40% - Accent6 24 2 3 2" xfId="17328"/>
    <cellStyle name="40% - Accent6 24 2 4" xfId="12821"/>
    <cellStyle name="40% - Accent6 24 3" xfId="6142"/>
    <cellStyle name="40% - Accent6 24 3 2" xfId="10795"/>
    <cellStyle name="40% - Accent6 24 3 2 2" xfId="19810"/>
    <cellStyle name="40% - Accent6 24 3 3" xfId="15303"/>
    <cellStyle name="40% - Accent6 24 4" xfId="8312"/>
    <cellStyle name="40% - Accent6 24 4 2" xfId="17327"/>
    <cellStyle name="40% - Accent6 24 5" xfId="12820"/>
    <cellStyle name="40% - Accent6 24_draft transactions report_052009_rvsd" xfId="2315"/>
    <cellStyle name="40% - Accent6 25" xfId="2316"/>
    <cellStyle name="40% - Accent6 25 2" xfId="2317"/>
    <cellStyle name="40% - Accent6 25 2 2" xfId="6143"/>
    <cellStyle name="40% - Accent6 25 2 2 2" xfId="10796"/>
    <cellStyle name="40% - Accent6 25 2 2 2 2" xfId="19811"/>
    <cellStyle name="40% - Accent6 25 2 2 3" xfId="15304"/>
    <cellStyle name="40% - Accent6 25 2 3" xfId="8315"/>
    <cellStyle name="40% - Accent6 25 2 3 2" xfId="17330"/>
    <cellStyle name="40% - Accent6 25 2 4" xfId="12823"/>
    <cellStyle name="40% - Accent6 25 3" xfId="6144"/>
    <cellStyle name="40% - Accent6 25 3 2" xfId="10797"/>
    <cellStyle name="40% - Accent6 25 3 2 2" xfId="19812"/>
    <cellStyle name="40% - Accent6 25 3 3" xfId="15305"/>
    <cellStyle name="40% - Accent6 25 4" xfId="8314"/>
    <cellStyle name="40% - Accent6 25 4 2" xfId="17329"/>
    <cellStyle name="40% - Accent6 25 5" xfId="12822"/>
    <cellStyle name="40% - Accent6 25_draft transactions report_052009_rvsd" xfId="2318"/>
    <cellStyle name="40% - Accent6 26" xfId="2319"/>
    <cellStyle name="40% - Accent6 26 2" xfId="2320"/>
    <cellStyle name="40% - Accent6 26 2 2" xfId="6145"/>
    <cellStyle name="40% - Accent6 26 2 2 2" xfId="10798"/>
    <cellStyle name="40% - Accent6 26 2 2 2 2" xfId="19813"/>
    <cellStyle name="40% - Accent6 26 2 2 3" xfId="15306"/>
    <cellStyle name="40% - Accent6 26 2 3" xfId="8317"/>
    <cellStyle name="40% - Accent6 26 2 3 2" xfId="17332"/>
    <cellStyle name="40% - Accent6 26 2 4" xfId="12825"/>
    <cellStyle name="40% - Accent6 26 3" xfId="6146"/>
    <cellStyle name="40% - Accent6 26 3 2" xfId="10799"/>
    <cellStyle name="40% - Accent6 26 3 2 2" xfId="19814"/>
    <cellStyle name="40% - Accent6 26 3 3" xfId="15307"/>
    <cellStyle name="40% - Accent6 26 4" xfId="8316"/>
    <cellStyle name="40% - Accent6 26 4 2" xfId="17331"/>
    <cellStyle name="40% - Accent6 26 5" xfId="12824"/>
    <cellStyle name="40% - Accent6 26_draft transactions report_052009_rvsd" xfId="2321"/>
    <cellStyle name="40% - Accent6 27" xfId="2322"/>
    <cellStyle name="40% - Accent6 27 2" xfId="2323"/>
    <cellStyle name="40% - Accent6 27 2 2" xfId="6147"/>
    <cellStyle name="40% - Accent6 27 2 2 2" xfId="10800"/>
    <cellStyle name="40% - Accent6 27 2 2 2 2" xfId="19815"/>
    <cellStyle name="40% - Accent6 27 2 2 3" xfId="15308"/>
    <cellStyle name="40% - Accent6 27 2 3" xfId="8319"/>
    <cellStyle name="40% - Accent6 27 2 3 2" xfId="17334"/>
    <cellStyle name="40% - Accent6 27 2 4" xfId="12827"/>
    <cellStyle name="40% - Accent6 27 3" xfId="6148"/>
    <cellStyle name="40% - Accent6 27 3 2" xfId="10801"/>
    <cellStyle name="40% - Accent6 27 3 2 2" xfId="19816"/>
    <cellStyle name="40% - Accent6 27 3 3" xfId="15309"/>
    <cellStyle name="40% - Accent6 27 4" xfId="8318"/>
    <cellStyle name="40% - Accent6 27 4 2" xfId="17333"/>
    <cellStyle name="40% - Accent6 27 5" xfId="12826"/>
    <cellStyle name="40% - Accent6 27_draft transactions report_052009_rvsd" xfId="2324"/>
    <cellStyle name="40% - Accent6 28" xfId="2325"/>
    <cellStyle name="40% - Accent6 28 2" xfId="2326"/>
    <cellStyle name="40% - Accent6 28 2 2" xfId="6149"/>
    <cellStyle name="40% - Accent6 28 2 2 2" xfId="10802"/>
    <cellStyle name="40% - Accent6 28 2 2 2 2" xfId="19817"/>
    <cellStyle name="40% - Accent6 28 2 2 3" xfId="15310"/>
    <cellStyle name="40% - Accent6 28 2 3" xfId="8321"/>
    <cellStyle name="40% - Accent6 28 2 3 2" xfId="17336"/>
    <cellStyle name="40% - Accent6 28 2 4" xfId="12829"/>
    <cellStyle name="40% - Accent6 28 3" xfId="6150"/>
    <cellStyle name="40% - Accent6 28 3 2" xfId="10803"/>
    <cellStyle name="40% - Accent6 28 3 2 2" xfId="19818"/>
    <cellStyle name="40% - Accent6 28 3 3" xfId="15311"/>
    <cellStyle name="40% - Accent6 28 4" xfId="8320"/>
    <cellStyle name="40% - Accent6 28 4 2" xfId="17335"/>
    <cellStyle name="40% - Accent6 28 5" xfId="12828"/>
    <cellStyle name="40% - Accent6 28_draft transactions report_052009_rvsd" xfId="2327"/>
    <cellStyle name="40% - Accent6 29" xfId="2328"/>
    <cellStyle name="40% - Accent6 29 2" xfId="2329"/>
    <cellStyle name="40% - Accent6 29 2 2" xfId="6151"/>
    <cellStyle name="40% - Accent6 29 2 2 2" xfId="10804"/>
    <cellStyle name="40% - Accent6 29 2 2 2 2" xfId="19819"/>
    <cellStyle name="40% - Accent6 29 2 2 3" xfId="15312"/>
    <cellStyle name="40% - Accent6 29 2 3" xfId="8323"/>
    <cellStyle name="40% - Accent6 29 2 3 2" xfId="17338"/>
    <cellStyle name="40% - Accent6 29 2 4" xfId="12831"/>
    <cellStyle name="40% - Accent6 29 3" xfId="6152"/>
    <cellStyle name="40% - Accent6 29 3 2" xfId="10805"/>
    <cellStyle name="40% - Accent6 29 3 2 2" xfId="19820"/>
    <cellStyle name="40% - Accent6 29 3 3" xfId="15313"/>
    <cellStyle name="40% - Accent6 29 4" xfId="8322"/>
    <cellStyle name="40% - Accent6 29 4 2" xfId="17337"/>
    <cellStyle name="40% - Accent6 29 5" xfId="12830"/>
    <cellStyle name="40% - Accent6 29_draft transactions report_052009_rvsd" xfId="2330"/>
    <cellStyle name="40% - Accent6 3" xfId="2331"/>
    <cellStyle name="40% - Accent6 3 2" xfId="2332"/>
    <cellStyle name="40% - Accent6 3 2 2" xfId="2333"/>
    <cellStyle name="40% - Accent6 3 2 2 2" xfId="6153"/>
    <cellStyle name="40% - Accent6 3 2 2 2 2" xfId="10806"/>
    <cellStyle name="40% - Accent6 3 2 2 2 2 2" xfId="19821"/>
    <cellStyle name="40% - Accent6 3 2 2 2 3" xfId="15314"/>
    <cellStyle name="40% - Accent6 3 2 2 3" xfId="8326"/>
    <cellStyle name="40% - Accent6 3 2 2 3 2" xfId="17341"/>
    <cellStyle name="40% - Accent6 3 2 2 4" xfId="12834"/>
    <cellStyle name="40% - Accent6 3 2 3" xfId="6154"/>
    <cellStyle name="40% - Accent6 3 2 3 2" xfId="10807"/>
    <cellStyle name="40% - Accent6 3 2 3 2 2" xfId="19822"/>
    <cellStyle name="40% - Accent6 3 2 3 3" xfId="15315"/>
    <cellStyle name="40% - Accent6 3 2 4" xfId="8325"/>
    <cellStyle name="40% - Accent6 3 2 4 2" xfId="17340"/>
    <cellStyle name="40% - Accent6 3 2 5" xfId="12833"/>
    <cellStyle name="40% - Accent6 3 2_draft transactions report_052009_rvsd" xfId="2334"/>
    <cellStyle name="40% - Accent6 3 3" xfId="2335"/>
    <cellStyle name="40% - Accent6 3 3 2" xfId="6155"/>
    <cellStyle name="40% - Accent6 3 3 2 2" xfId="10808"/>
    <cellStyle name="40% - Accent6 3 3 2 2 2" xfId="19823"/>
    <cellStyle name="40% - Accent6 3 3 2 3" xfId="15316"/>
    <cellStyle name="40% - Accent6 3 3 3" xfId="8327"/>
    <cellStyle name="40% - Accent6 3 3 3 2" xfId="17342"/>
    <cellStyle name="40% - Accent6 3 3 4" xfId="12835"/>
    <cellStyle name="40% - Accent6 3 4" xfId="6156"/>
    <cellStyle name="40% - Accent6 3 4 2" xfId="10809"/>
    <cellStyle name="40% - Accent6 3 4 2 2" xfId="19824"/>
    <cellStyle name="40% - Accent6 3 4 3" xfId="15317"/>
    <cellStyle name="40% - Accent6 3 5" xfId="8324"/>
    <cellStyle name="40% - Accent6 3 5 2" xfId="17339"/>
    <cellStyle name="40% - Accent6 3 6" xfId="12832"/>
    <cellStyle name="40% - Accent6 3_draft transactions report_052009_rvsd" xfId="2336"/>
    <cellStyle name="40% - Accent6 30" xfId="2337"/>
    <cellStyle name="40% - Accent6 30 2" xfId="2338"/>
    <cellStyle name="40% - Accent6 30 2 2" xfId="6157"/>
    <cellStyle name="40% - Accent6 30 2 2 2" xfId="10810"/>
    <cellStyle name="40% - Accent6 30 2 2 2 2" xfId="19825"/>
    <cellStyle name="40% - Accent6 30 2 2 3" xfId="15318"/>
    <cellStyle name="40% - Accent6 30 2 3" xfId="8329"/>
    <cellStyle name="40% - Accent6 30 2 3 2" xfId="17344"/>
    <cellStyle name="40% - Accent6 30 2 4" xfId="12837"/>
    <cellStyle name="40% - Accent6 30 3" xfId="6158"/>
    <cellStyle name="40% - Accent6 30 3 2" xfId="10811"/>
    <cellStyle name="40% - Accent6 30 3 2 2" xfId="19826"/>
    <cellStyle name="40% - Accent6 30 3 3" xfId="15319"/>
    <cellStyle name="40% - Accent6 30 4" xfId="8328"/>
    <cellStyle name="40% - Accent6 30 4 2" xfId="17343"/>
    <cellStyle name="40% - Accent6 30 5" xfId="12836"/>
    <cellStyle name="40% - Accent6 30_draft transactions report_052009_rvsd" xfId="2339"/>
    <cellStyle name="40% - Accent6 31" xfId="2340"/>
    <cellStyle name="40% - Accent6 31 2" xfId="2341"/>
    <cellStyle name="40% - Accent6 31 2 2" xfId="6159"/>
    <cellStyle name="40% - Accent6 31 2 2 2" xfId="10812"/>
    <cellStyle name="40% - Accent6 31 2 2 2 2" xfId="19827"/>
    <cellStyle name="40% - Accent6 31 2 2 3" xfId="15320"/>
    <cellStyle name="40% - Accent6 31 2 3" xfId="8331"/>
    <cellStyle name="40% - Accent6 31 2 3 2" xfId="17346"/>
    <cellStyle name="40% - Accent6 31 2 4" xfId="12839"/>
    <cellStyle name="40% - Accent6 31 3" xfId="6160"/>
    <cellStyle name="40% - Accent6 31 3 2" xfId="10813"/>
    <cellStyle name="40% - Accent6 31 3 2 2" xfId="19828"/>
    <cellStyle name="40% - Accent6 31 3 3" xfId="15321"/>
    <cellStyle name="40% - Accent6 31 4" xfId="8330"/>
    <cellStyle name="40% - Accent6 31 4 2" xfId="17345"/>
    <cellStyle name="40% - Accent6 31 5" xfId="12838"/>
    <cellStyle name="40% - Accent6 31_draft transactions report_052009_rvsd" xfId="2342"/>
    <cellStyle name="40% - Accent6 32" xfId="2343"/>
    <cellStyle name="40% - Accent6 32 2" xfId="2344"/>
    <cellStyle name="40% - Accent6 32 2 2" xfId="6161"/>
    <cellStyle name="40% - Accent6 32 2 2 2" xfId="10814"/>
    <cellStyle name="40% - Accent6 32 2 2 2 2" xfId="19829"/>
    <cellStyle name="40% - Accent6 32 2 2 3" xfId="15322"/>
    <cellStyle name="40% - Accent6 32 2 3" xfId="8333"/>
    <cellStyle name="40% - Accent6 32 2 3 2" xfId="17348"/>
    <cellStyle name="40% - Accent6 32 2 4" xfId="12841"/>
    <cellStyle name="40% - Accent6 32 3" xfId="6162"/>
    <cellStyle name="40% - Accent6 32 3 2" xfId="10815"/>
    <cellStyle name="40% - Accent6 32 3 2 2" xfId="19830"/>
    <cellStyle name="40% - Accent6 32 3 3" xfId="15323"/>
    <cellStyle name="40% - Accent6 32 4" xfId="8332"/>
    <cellStyle name="40% - Accent6 32 4 2" xfId="17347"/>
    <cellStyle name="40% - Accent6 32 5" xfId="12840"/>
    <cellStyle name="40% - Accent6 32_draft transactions report_052009_rvsd" xfId="2345"/>
    <cellStyle name="40% - Accent6 33" xfId="2346"/>
    <cellStyle name="40% - Accent6 33 2" xfId="6163"/>
    <cellStyle name="40% - Accent6 33 2 2" xfId="10816"/>
    <cellStyle name="40% - Accent6 33 2 2 2" xfId="19831"/>
    <cellStyle name="40% - Accent6 33 2 3" xfId="15324"/>
    <cellStyle name="40% - Accent6 33 3" xfId="8334"/>
    <cellStyle name="40% - Accent6 33 3 2" xfId="17349"/>
    <cellStyle name="40% - Accent6 33 4" xfId="12842"/>
    <cellStyle name="40% - Accent6 34" xfId="2347"/>
    <cellStyle name="40% - Accent6 34 2" xfId="6164"/>
    <cellStyle name="40% - Accent6 34 2 2" xfId="10817"/>
    <cellStyle name="40% - Accent6 34 2 2 2" xfId="19832"/>
    <cellStyle name="40% - Accent6 34 2 3" xfId="15325"/>
    <cellStyle name="40% - Accent6 34 3" xfId="8335"/>
    <cellStyle name="40% - Accent6 34 3 2" xfId="17350"/>
    <cellStyle name="40% - Accent6 34 4" xfId="12843"/>
    <cellStyle name="40% - Accent6 35" xfId="2348"/>
    <cellStyle name="40% - Accent6 35 2" xfId="6165"/>
    <cellStyle name="40% - Accent6 35 2 2" xfId="10818"/>
    <cellStyle name="40% - Accent6 35 2 2 2" xfId="19833"/>
    <cellStyle name="40% - Accent6 35 2 3" xfId="15326"/>
    <cellStyle name="40% - Accent6 35 3" xfId="8336"/>
    <cellStyle name="40% - Accent6 35 3 2" xfId="17351"/>
    <cellStyle name="40% - Accent6 35 4" xfId="12844"/>
    <cellStyle name="40% - Accent6 36" xfId="2349"/>
    <cellStyle name="40% - Accent6 36 2" xfId="6166"/>
    <cellStyle name="40% - Accent6 36 2 2" xfId="10819"/>
    <cellStyle name="40% - Accent6 36 2 2 2" xfId="19834"/>
    <cellStyle name="40% - Accent6 36 2 3" xfId="15327"/>
    <cellStyle name="40% - Accent6 36 3" xfId="8337"/>
    <cellStyle name="40% - Accent6 36 3 2" xfId="17352"/>
    <cellStyle name="40% - Accent6 36 4" xfId="12845"/>
    <cellStyle name="40% - Accent6 37" xfId="2350"/>
    <cellStyle name="40% - Accent6 37 2" xfId="6167"/>
    <cellStyle name="40% - Accent6 37 2 2" xfId="10820"/>
    <cellStyle name="40% - Accent6 37 2 2 2" xfId="19835"/>
    <cellStyle name="40% - Accent6 37 2 3" xfId="15328"/>
    <cellStyle name="40% - Accent6 37 3" xfId="8338"/>
    <cellStyle name="40% - Accent6 37 3 2" xfId="17353"/>
    <cellStyle name="40% - Accent6 37 4" xfId="12846"/>
    <cellStyle name="40% - Accent6 38" xfId="2351"/>
    <cellStyle name="40% - Accent6 38 2" xfId="6168"/>
    <cellStyle name="40% - Accent6 38 2 2" xfId="10821"/>
    <cellStyle name="40% - Accent6 38 2 2 2" xfId="19836"/>
    <cellStyle name="40% - Accent6 38 2 3" xfId="15329"/>
    <cellStyle name="40% - Accent6 38 3" xfId="8339"/>
    <cellStyle name="40% - Accent6 38 3 2" xfId="17354"/>
    <cellStyle name="40% - Accent6 38 4" xfId="12847"/>
    <cellStyle name="40% - Accent6 39" xfId="2352"/>
    <cellStyle name="40% - Accent6 39 2" xfId="6169"/>
    <cellStyle name="40% - Accent6 39 2 2" xfId="10822"/>
    <cellStyle name="40% - Accent6 39 2 2 2" xfId="19837"/>
    <cellStyle name="40% - Accent6 39 2 3" xfId="15330"/>
    <cellStyle name="40% - Accent6 39 3" xfId="8340"/>
    <cellStyle name="40% - Accent6 39 3 2" xfId="17355"/>
    <cellStyle name="40% - Accent6 39 4" xfId="12848"/>
    <cellStyle name="40% - Accent6 4" xfId="2353"/>
    <cellStyle name="40% - Accent6 4 2" xfId="2354"/>
    <cellStyle name="40% - Accent6 4 2 2" xfId="2355"/>
    <cellStyle name="40% - Accent6 4 2 2 2" xfId="6170"/>
    <cellStyle name="40% - Accent6 4 2 2 2 2" xfId="10823"/>
    <cellStyle name="40% - Accent6 4 2 2 2 2 2" xfId="19838"/>
    <cellStyle name="40% - Accent6 4 2 2 2 3" xfId="15331"/>
    <cellStyle name="40% - Accent6 4 2 2 3" xfId="8343"/>
    <cellStyle name="40% - Accent6 4 2 2 3 2" xfId="17358"/>
    <cellStyle name="40% - Accent6 4 2 2 4" xfId="12851"/>
    <cellStyle name="40% - Accent6 4 2 3" xfId="6171"/>
    <cellStyle name="40% - Accent6 4 2 3 2" xfId="10824"/>
    <cellStyle name="40% - Accent6 4 2 3 2 2" xfId="19839"/>
    <cellStyle name="40% - Accent6 4 2 3 3" xfId="15332"/>
    <cellStyle name="40% - Accent6 4 2 4" xfId="8342"/>
    <cellStyle name="40% - Accent6 4 2 4 2" xfId="17357"/>
    <cellStyle name="40% - Accent6 4 2 5" xfId="12850"/>
    <cellStyle name="40% - Accent6 4 2_draft transactions report_052009_rvsd" xfId="2356"/>
    <cellStyle name="40% - Accent6 4 3" xfId="2357"/>
    <cellStyle name="40% - Accent6 4 3 2" xfId="6172"/>
    <cellStyle name="40% - Accent6 4 3 2 2" xfId="10825"/>
    <cellStyle name="40% - Accent6 4 3 2 2 2" xfId="19840"/>
    <cellStyle name="40% - Accent6 4 3 2 3" xfId="15333"/>
    <cellStyle name="40% - Accent6 4 3 3" xfId="8344"/>
    <cellStyle name="40% - Accent6 4 3 3 2" xfId="17359"/>
    <cellStyle name="40% - Accent6 4 3 4" xfId="12852"/>
    <cellStyle name="40% - Accent6 4 4" xfId="6173"/>
    <cellStyle name="40% - Accent6 4 4 2" xfId="10826"/>
    <cellStyle name="40% - Accent6 4 4 2 2" xfId="19841"/>
    <cellStyle name="40% - Accent6 4 4 3" xfId="15334"/>
    <cellStyle name="40% - Accent6 4 5" xfId="8341"/>
    <cellStyle name="40% - Accent6 4 5 2" xfId="17356"/>
    <cellStyle name="40% - Accent6 4 6" xfId="12849"/>
    <cellStyle name="40% - Accent6 4_draft transactions report_052009_rvsd" xfId="2358"/>
    <cellStyle name="40% - Accent6 40" xfId="2359"/>
    <cellStyle name="40% - Accent6 40 2" xfId="6174"/>
    <cellStyle name="40% - Accent6 40 2 2" xfId="10827"/>
    <cellStyle name="40% - Accent6 40 2 2 2" xfId="19842"/>
    <cellStyle name="40% - Accent6 40 2 3" xfId="15335"/>
    <cellStyle name="40% - Accent6 40 3" xfId="8345"/>
    <cellStyle name="40% - Accent6 40 3 2" xfId="17360"/>
    <cellStyle name="40% - Accent6 40 4" xfId="12853"/>
    <cellStyle name="40% - Accent6 41" xfId="2360"/>
    <cellStyle name="40% - Accent6 41 2" xfId="6175"/>
    <cellStyle name="40% - Accent6 41 2 2" xfId="10828"/>
    <cellStyle name="40% - Accent6 41 2 2 2" xfId="19843"/>
    <cellStyle name="40% - Accent6 41 2 3" xfId="15336"/>
    <cellStyle name="40% - Accent6 41 3" xfId="8346"/>
    <cellStyle name="40% - Accent6 41 3 2" xfId="17361"/>
    <cellStyle name="40% - Accent6 41 4" xfId="12854"/>
    <cellStyle name="40% - Accent6 42" xfId="2361"/>
    <cellStyle name="40% - Accent6 42 2" xfId="6176"/>
    <cellStyle name="40% - Accent6 42 2 2" xfId="10829"/>
    <cellStyle name="40% - Accent6 42 2 2 2" xfId="19844"/>
    <cellStyle name="40% - Accent6 42 2 3" xfId="15337"/>
    <cellStyle name="40% - Accent6 42 3" xfId="8347"/>
    <cellStyle name="40% - Accent6 42 3 2" xfId="17362"/>
    <cellStyle name="40% - Accent6 42 4" xfId="12855"/>
    <cellStyle name="40% - Accent6 43" xfId="2362"/>
    <cellStyle name="40% - Accent6 43 2" xfId="6177"/>
    <cellStyle name="40% - Accent6 43 2 2" xfId="10830"/>
    <cellStyle name="40% - Accent6 43 2 2 2" xfId="19845"/>
    <cellStyle name="40% - Accent6 43 2 3" xfId="15338"/>
    <cellStyle name="40% - Accent6 43 3" xfId="8348"/>
    <cellStyle name="40% - Accent6 43 3 2" xfId="17363"/>
    <cellStyle name="40% - Accent6 43 4" xfId="12856"/>
    <cellStyle name="40% - Accent6 44" xfId="2363"/>
    <cellStyle name="40% - Accent6 44 2" xfId="6178"/>
    <cellStyle name="40% - Accent6 44 2 2" xfId="10831"/>
    <cellStyle name="40% - Accent6 44 2 2 2" xfId="19846"/>
    <cellStyle name="40% - Accent6 44 2 3" xfId="15339"/>
    <cellStyle name="40% - Accent6 44 3" xfId="8349"/>
    <cellStyle name="40% - Accent6 44 3 2" xfId="17364"/>
    <cellStyle name="40% - Accent6 44 4" xfId="12857"/>
    <cellStyle name="40% - Accent6 45" xfId="2364"/>
    <cellStyle name="40% - Accent6 45 2" xfId="6179"/>
    <cellStyle name="40% - Accent6 45 2 2" xfId="10832"/>
    <cellStyle name="40% - Accent6 45 2 2 2" xfId="19847"/>
    <cellStyle name="40% - Accent6 45 2 3" xfId="15340"/>
    <cellStyle name="40% - Accent6 45 3" xfId="8350"/>
    <cellStyle name="40% - Accent6 45 3 2" xfId="17365"/>
    <cellStyle name="40% - Accent6 45 4" xfId="12858"/>
    <cellStyle name="40% - Accent6 46" xfId="2365"/>
    <cellStyle name="40% - Accent6 46 2" xfId="6180"/>
    <cellStyle name="40% - Accent6 46 2 2" xfId="10833"/>
    <cellStyle name="40% - Accent6 46 2 2 2" xfId="19848"/>
    <cellStyle name="40% - Accent6 46 2 3" xfId="15341"/>
    <cellStyle name="40% - Accent6 46 3" xfId="8351"/>
    <cellStyle name="40% - Accent6 46 3 2" xfId="17366"/>
    <cellStyle name="40% - Accent6 46 4" xfId="12859"/>
    <cellStyle name="40% - Accent6 47" xfId="2366"/>
    <cellStyle name="40% - Accent6 47 2" xfId="6181"/>
    <cellStyle name="40% - Accent6 47 2 2" xfId="10834"/>
    <cellStyle name="40% - Accent6 47 2 2 2" xfId="19849"/>
    <cellStyle name="40% - Accent6 47 2 3" xfId="15342"/>
    <cellStyle name="40% - Accent6 47 3" xfId="8352"/>
    <cellStyle name="40% - Accent6 47 3 2" xfId="17367"/>
    <cellStyle name="40% - Accent6 47 4" xfId="12860"/>
    <cellStyle name="40% - Accent6 48" xfId="2367"/>
    <cellStyle name="40% - Accent6 48 2" xfId="6182"/>
    <cellStyle name="40% - Accent6 48 2 2" xfId="10835"/>
    <cellStyle name="40% - Accent6 48 2 2 2" xfId="19850"/>
    <cellStyle name="40% - Accent6 48 2 3" xfId="15343"/>
    <cellStyle name="40% - Accent6 48 3" xfId="8353"/>
    <cellStyle name="40% - Accent6 48 3 2" xfId="17368"/>
    <cellStyle name="40% - Accent6 48 4" xfId="12861"/>
    <cellStyle name="40% - Accent6 49" xfId="2368"/>
    <cellStyle name="40% - Accent6 49 2" xfId="6183"/>
    <cellStyle name="40% - Accent6 49 2 2" xfId="10836"/>
    <cellStyle name="40% - Accent6 49 2 2 2" xfId="19851"/>
    <cellStyle name="40% - Accent6 49 2 3" xfId="15344"/>
    <cellStyle name="40% - Accent6 49 3" xfId="8354"/>
    <cellStyle name="40% - Accent6 49 3 2" xfId="17369"/>
    <cellStyle name="40% - Accent6 49 4" xfId="12862"/>
    <cellStyle name="40% - Accent6 5" xfId="2369"/>
    <cellStyle name="40% - Accent6 5 2" xfId="2370"/>
    <cellStyle name="40% - Accent6 5 2 2" xfId="2371"/>
    <cellStyle name="40% - Accent6 5 2 2 2" xfId="6184"/>
    <cellStyle name="40% - Accent6 5 2 2 2 2" xfId="10837"/>
    <cellStyle name="40% - Accent6 5 2 2 2 2 2" xfId="19852"/>
    <cellStyle name="40% - Accent6 5 2 2 2 3" xfId="15345"/>
    <cellStyle name="40% - Accent6 5 2 2 3" xfId="8357"/>
    <cellStyle name="40% - Accent6 5 2 2 3 2" xfId="17372"/>
    <cellStyle name="40% - Accent6 5 2 2 4" xfId="12865"/>
    <cellStyle name="40% - Accent6 5 2 3" xfId="6185"/>
    <cellStyle name="40% - Accent6 5 2 3 2" xfId="10838"/>
    <cellStyle name="40% - Accent6 5 2 3 2 2" xfId="19853"/>
    <cellStyle name="40% - Accent6 5 2 3 3" xfId="15346"/>
    <cellStyle name="40% - Accent6 5 2 4" xfId="8356"/>
    <cellStyle name="40% - Accent6 5 2 4 2" xfId="17371"/>
    <cellStyle name="40% - Accent6 5 2 5" xfId="12864"/>
    <cellStyle name="40% - Accent6 5 2_draft transactions report_052009_rvsd" xfId="2372"/>
    <cellStyle name="40% - Accent6 5 3" xfId="2373"/>
    <cellStyle name="40% - Accent6 5 3 2" xfId="6186"/>
    <cellStyle name="40% - Accent6 5 3 2 2" xfId="10839"/>
    <cellStyle name="40% - Accent6 5 3 2 2 2" xfId="19854"/>
    <cellStyle name="40% - Accent6 5 3 2 3" xfId="15347"/>
    <cellStyle name="40% - Accent6 5 3 3" xfId="8358"/>
    <cellStyle name="40% - Accent6 5 3 3 2" xfId="17373"/>
    <cellStyle name="40% - Accent6 5 3 4" xfId="12866"/>
    <cellStyle name="40% - Accent6 5 4" xfId="6187"/>
    <cellStyle name="40% - Accent6 5 4 2" xfId="10840"/>
    <cellStyle name="40% - Accent6 5 4 2 2" xfId="19855"/>
    <cellStyle name="40% - Accent6 5 4 3" xfId="15348"/>
    <cellStyle name="40% - Accent6 5 5" xfId="8355"/>
    <cellStyle name="40% - Accent6 5 5 2" xfId="17370"/>
    <cellStyle name="40% - Accent6 5 6" xfId="12863"/>
    <cellStyle name="40% - Accent6 5_draft transactions report_052009_rvsd" xfId="2374"/>
    <cellStyle name="40% - Accent6 50" xfId="2375"/>
    <cellStyle name="40% - Accent6 50 2" xfId="6188"/>
    <cellStyle name="40% - Accent6 50 2 2" xfId="10841"/>
    <cellStyle name="40% - Accent6 50 2 2 2" xfId="19856"/>
    <cellStyle name="40% - Accent6 50 2 3" xfId="15349"/>
    <cellStyle name="40% - Accent6 50 3" xfId="8359"/>
    <cellStyle name="40% - Accent6 50 3 2" xfId="17374"/>
    <cellStyle name="40% - Accent6 50 4" xfId="12867"/>
    <cellStyle name="40% - Accent6 51" xfId="2376"/>
    <cellStyle name="40% - Accent6 51 2" xfId="6189"/>
    <cellStyle name="40% - Accent6 51 2 2" xfId="10842"/>
    <cellStyle name="40% - Accent6 51 2 2 2" xfId="19857"/>
    <cellStyle name="40% - Accent6 51 2 3" xfId="15350"/>
    <cellStyle name="40% - Accent6 51 3" xfId="8360"/>
    <cellStyle name="40% - Accent6 51 3 2" xfId="17375"/>
    <cellStyle name="40% - Accent6 51 4" xfId="12868"/>
    <cellStyle name="40% - Accent6 52" xfId="2377"/>
    <cellStyle name="40% - Accent6 52 2" xfId="6190"/>
    <cellStyle name="40% - Accent6 52 2 2" xfId="10843"/>
    <cellStyle name="40% - Accent6 52 2 2 2" xfId="19858"/>
    <cellStyle name="40% - Accent6 52 2 3" xfId="15351"/>
    <cellStyle name="40% - Accent6 52 3" xfId="8361"/>
    <cellStyle name="40% - Accent6 52 3 2" xfId="17376"/>
    <cellStyle name="40% - Accent6 52 4" xfId="12869"/>
    <cellStyle name="40% - Accent6 53" xfId="2378"/>
    <cellStyle name="40% - Accent6 53 2" xfId="6191"/>
    <cellStyle name="40% - Accent6 53 2 2" xfId="10844"/>
    <cellStyle name="40% - Accent6 53 2 2 2" xfId="19859"/>
    <cellStyle name="40% - Accent6 53 2 3" xfId="15352"/>
    <cellStyle name="40% - Accent6 53 3" xfId="8362"/>
    <cellStyle name="40% - Accent6 53 3 2" xfId="17377"/>
    <cellStyle name="40% - Accent6 53 4" xfId="12870"/>
    <cellStyle name="40% - Accent6 54" xfId="2379"/>
    <cellStyle name="40% - Accent6 54 2" xfId="6192"/>
    <cellStyle name="40% - Accent6 54 2 2" xfId="10845"/>
    <cellStyle name="40% - Accent6 54 2 2 2" xfId="19860"/>
    <cellStyle name="40% - Accent6 54 2 3" xfId="15353"/>
    <cellStyle name="40% - Accent6 54 3" xfId="8363"/>
    <cellStyle name="40% - Accent6 54 3 2" xfId="17378"/>
    <cellStyle name="40% - Accent6 54 4" xfId="12871"/>
    <cellStyle name="40% - Accent6 55" xfId="2380"/>
    <cellStyle name="40% - Accent6 55 2" xfId="6193"/>
    <cellStyle name="40% - Accent6 55 2 2" xfId="10846"/>
    <cellStyle name="40% - Accent6 55 2 2 2" xfId="19861"/>
    <cellStyle name="40% - Accent6 55 2 3" xfId="15354"/>
    <cellStyle name="40% - Accent6 55 3" xfId="8364"/>
    <cellStyle name="40% - Accent6 55 3 2" xfId="17379"/>
    <cellStyle name="40% - Accent6 55 4" xfId="12872"/>
    <cellStyle name="40% - Accent6 56" xfId="2381"/>
    <cellStyle name="40% - Accent6 56 2" xfId="6194"/>
    <cellStyle name="40% - Accent6 56 2 2" xfId="10847"/>
    <cellStyle name="40% - Accent6 56 2 2 2" xfId="19862"/>
    <cellStyle name="40% - Accent6 56 2 3" xfId="15355"/>
    <cellStyle name="40% - Accent6 56 3" xfId="8365"/>
    <cellStyle name="40% - Accent6 56 3 2" xfId="17380"/>
    <cellStyle name="40% - Accent6 56 4" xfId="12873"/>
    <cellStyle name="40% - Accent6 57" xfId="2382"/>
    <cellStyle name="40% - Accent6 57 2" xfId="6195"/>
    <cellStyle name="40% - Accent6 57 2 2" xfId="10848"/>
    <cellStyle name="40% - Accent6 57 2 2 2" xfId="19863"/>
    <cellStyle name="40% - Accent6 57 2 3" xfId="15356"/>
    <cellStyle name="40% - Accent6 57 3" xfId="8366"/>
    <cellStyle name="40% - Accent6 57 3 2" xfId="17381"/>
    <cellStyle name="40% - Accent6 57 4" xfId="12874"/>
    <cellStyle name="40% - Accent6 58" xfId="2383"/>
    <cellStyle name="40% - Accent6 58 2" xfId="6196"/>
    <cellStyle name="40% - Accent6 58 2 2" xfId="10849"/>
    <cellStyle name="40% - Accent6 58 2 2 2" xfId="19864"/>
    <cellStyle name="40% - Accent6 58 2 3" xfId="15357"/>
    <cellStyle name="40% - Accent6 58 3" xfId="8367"/>
    <cellStyle name="40% - Accent6 58 3 2" xfId="17382"/>
    <cellStyle name="40% - Accent6 58 4" xfId="12875"/>
    <cellStyle name="40% - Accent6 59" xfId="2384"/>
    <cellStyle name="40% - Accent6 59 2" xfId="6197"/>
    <cellStyle name="40% - Accent6 59 2 2" xfId="10850"/>
    <cellStyle name="40% - Accent6 59 2 2 2" xfId="19865"/>
    <cellStyle name="40% - Accent6 59 2 3" xfId="15358"/>
    <cellStyle name="40% - Accent6 59 3" xfId="8368"/>
    <cellStyle name="40% - Accent6 59 3 2" xfId="17383"/>
    <cellStyle name="40% - Accent6 59 4" xfId="12876"/>
    <cellStyle name="40% - Accent6 6" xfId="2385"/>
    <cellStyle name="40% - Accent6 6 2" xfId="2386"/>
    <cellStyle name="40% - Accent6 6 2 2" xfId="2387"/>
    <cellStyle name="40% - Accent6 6 2 2 2" xfId="6198"/>
    <cellStyle name="40% - Accent6 6 2 2 2 2" xfId="10851"/>
    <cellStyle name="40% - Accent6 6 2 2 2 2 2" xfId="19866"/>
    <cellStyle name="40% - Accent6 6 2 2 2 3" xfId="15359"/>
    <cellStyle name="40% - Accent6 6 2 2 3" xfId="8371"/>
    <cellStyle name="40% - Accent6 6 2 2 3 2" xfId="17386"/>
    <cellStyle name="40% - Accent6 6 2 2 4" xfId="12879"/>
    <cellStyle name="40% - Accent6 6 2 3" xfId="6199"/>
    <cellStyle name="40% - Accent6 6 2 3 2" xfId="10852"/>
    <cellStyle name="40% - Accent6 6 2 3 2 2" xfId="19867"/>
    <cellStyle name="40% - Accent6 6 2 3 3" xfId="15360"/>
    <cellStyle name="40% - Accent6 6 2 4" xfId="8370"/>
    <cellStyle name="40% - Accent6 6 2 4 2" xfId="17385"/>
    <cellStyle name="40% - Accent6 6 2 5" xfId="12878"/>
    <cellStyle name="40% - Accent6 6 2_draft transactions report_052009_rvsd" xfId="2388"/>
    <cellStyle name="40% - Accent6 6 3" xfId="2389"/>
    <cellStyle name="40% - Accent6 6 3 2" xfId="6200"/>
    <cellStyle name="40% - Accent6 6 3 2 2" xfId="10853"/>
    <cellStyle name="40% - Accent6 6 3 2 2 2" xfId="19868"/>
    <cellStyle name="40% - Accent6 6 3 2 3" xfId="15361"/>
    <cellStyle name="40% - Accent6 6 3 3" xfId="8372"/>
    <cellStyle name="40% - Accent6 6 3 3 2" xfId="17387"/>
    <cellStyle name="40% - Accent6 6 3 4" xfId="12880"/>
    <cellStyle name="40% - Accent6 6 4" xfId="6201"/>
    <cellStyle name="40% - Accent6 6 4 2" xfId="10854"/>
    <cellStyle name="40% - Accent6 6 4 2 2" xfId="19869"/>
    <cellStyle name="40% - Accent6 6 4 3" xfId="15362"/>
    <cellStyle name="40% - Accent6 6 5" xfId="8369"/>
    <cellStyle name="40% - Accent6 6 5 2" xfId="17384"/>
    <cellStyle name="40% - Accent6 6 6" xfId="12877"/>
    <cellStyle name="40% - Accent6 6_draft transactions report_052009_rvsd" xfId="2390"/>
    <cellStyle name="40% - Accent6 60" xfId="2391"/>
    <cellStyle name="40% - Accent6 60 2" xfId="6202"/>
    <cellStyle name="40% - Accent6 60 2 2" xfId="10855"/>
    <cellStyle name="40% - Accent6 60 2 2 2" xfId="19870"/>
    <cellStyle name="40% - Accent6 60 2 3" xfId="15363"/>
    <cellStyle name="40% - Accent6 60 3" xfId="8373"/>
    <cellStyle name="40% - Accent6 60 3 2" xfId="17388"/>
    <cellStyle name="40% - Accent6 60 4" xfId="12881"/>
    <cellStyle name="40% - Accent6 61" xfId="2392"/>
    <cellStyle name="40% - Accent6 61 2" xfId="6203"/>
    <cellStyle name="40% - Accent6 61 2 2" xfId="10856"/>
    <cellStyle name="40% - Accent6 61 2 2 2" xfId="19871"/>
    <cellStyle name="40% - Accent6 61 2 3" xfId="15364"/>
    <cellStyle name="40% - Accent6 61 3" xfId="8374"/>
    <cellStyle name="40% - Accent6 61 3 2" xfId="17389"/>
    <cellStyle name="40% - Accent6 61 4" xfId="12882"/>
    <cellStyle name="40% - Accent6 62" xfId="2393"/>
    <cellStyle name="40% - Accent6 62 2" xfId="6204"/>
    <cellStyle name="40% - Accent6 62 2 2" xfId="10857"/>
    <cellStyle name="40% - Accent6 62 2 2 2" xfId="19872"/>
    <cellStyle name="40% - Accent6 62 2 3" xfId="15365"/>
    <cellStyle name="40% - Accent6 62 3" xfId="8375"/>
    <cellStyle name="40% - Accent6 62 3 2" xfId="17390"/>
    <cellStyle name="40% - Accent6 62 4" xfId="12883"/>
    <cellStyle name="40% - Accent6 63" xfId="2394"/>
    <cellStyle name="40% - Accent6 63 2" xfId="6205"/>
    <cellStyle name="40% - Accent6 63 2 2" xfId="10858"/>
    <cellStyle name="40% - Accent6 63 2 2 2" xfId="19873"/>
    <cellStyle name="40% - Accent6 63 2 3" xfId="15366"/>
    <cellStyle name="40% - Accent6 63 3" xfId="8376"/>
    <cellStyle name="40% - Accent6 63 3 2" xfId="17391"/>
    <cellStyle name="40% - Accent6 63 4" xfId="12884"/>
    <cellStyle name="40% - Accent6 64" xfId="2395"/>
    <cellStyle name="40% - Accent6 64 2" xfId="6206"/>
    <cellStyle name="40% - Accent6 64 2 2" xfId="10859"/>
    <cellStyle name="40% - Accent6 64 2 2 2" xfId="19874"/>
    <cellStyle name="40% - Accent6 64 2 3" xfId="15367"/>
    <cellStyle name="40% - Accent6 64 3" xfId="8377"/>
    <cellStyle name="40% - Accent6 64 3 2" xfId="17392"/>
    <cellStyle name="40% - Accent6 64 4" xfId="12885"/>
    <cellStyle name="40% - Accent6 65" xfId="2396"/>
    <cellStyle name="40% - Accent6 65 2" xfId="6207"/>
    <cellStyle name="40% - Accent6 65 2 2" xfId="10860"/>
    <cellStyle name="40% - Accent6 65 2 2 2" xfId="19875"/>
    <cellStyle name="40% - Accent6 65 2 3" xfId="15368"/>
    <cellStyle name="40% - Accent6 65 3" xfId="8378"/>
    <cellStyle name="40% - Accent6 65 3 2" xfId="17393"/>
    <cellStyle name="40% - Accent6 65 4" xfId="12886"/>
    <cellStyle name="40% - Accent6 66" xfId="2397"/>
    <cellStyle name="40% - Accent6 66 2" xfId="6208"/>
    <cellStyle name="40% - Accent6 66 2 2" xfId="10861"/>
    <cellStyle name="40% - Accent6 66 2 2 2" xfId="19876"/>
    <cellStyle name="40% - Accent6 66 2 3" xfId="15369"/>
    <cellStyle name="40% - Accent6 66 3" xfId="8379"/>
    <cellStyle name="40% - Accent6 66 3 2" xfId="17394"/>
    <cellStyle name="40% - Accent6 66 4" xfId="12887"/>
    <cellStyle name="40% - Accent6 67" xfId="2398"/>
    <cellStyle name="40% - Accent6 67 2" xfId="6209"/>
    <cellStyle name="40% - Accent6 67 2 2" xfId="10862"/>
    <cellStyle name="40% - Accent6 67 2 2 2" xfId="19877"/>
    <cellStyle name="40% - Accent6 67 2 3" xfId="15370"/>
    <cellStyle name="40% - Accent6 67 3" xfId="8380"/>
    <cellStyle name="40% - Accent6 67 3 2" xfId="17395"/>
    <cellStyle name="40% - Accent6 67 4" xfId="12888"/>
    <cellStyle name="40% - Accent6 68" xfId="2399"/>
    <cellStyle name="40% - Accent6 68 2" xfId="6210"/>
    <cellStyle name="40% - Accent6 68 2 2" xfId="10863"/>
    <cellStyle name="40% - Accent6 68 2 2 2" xfId="19878"/>
    <cellStyle name="40% - Accent6 68 2 3" xfId="15371"/>
    <cellStyle name="40% - Accent6 68 3" xfId="8381"/>
    <cellStyle name="40% - Accent6 68 3 2" xfId="17396"/>
    <cellStyle name="40% - Accent6 68 4" xfId="12889"/>
    <cellStyle name="40% - Accent6 69" xfId="2400"/>
    <cellStyle name="40% - Accent6 69 2" xfId="6211"/>
    <cellStyle name="40% - Accent6 69 2 2" xfId="10864"/>
    <cellStyle name="40% - Accent6 69 2 2 2" xfId="19879"/>
    <cellStyle name="40% - Accent6 69 2 3" xfId="15372"/>
    <cellStyle name="40% - Accent6 69 3" xfId="8382"/>
    <cellStyle name="40% - Accent6 69 3 2" xfId="17397"/>
    <cellStyle name="40% - Accent6 69 4" xfId="12890"/>
    <cellStyle name="40% - Accent6 7" xfId="2401"/>
    <cellStyle name="40% - Accent6 7 2" xfId="2402"/>
    <cellStyle name="40% - Accent6 7 2 2" xfId="2403"/>
    <cellStyle name="40% - Accent6 7 2 2 2" xfId="6212"/>
    <cellStyle name="40% - Accent6 7 2 2 2 2" xfId="10865"/>
    <cellStyle name="40% - Accent6 7 2 2 2 2 2" xfId="19880"/>
    <cellStyle name="40% - Accent6 7 2 2 2 3" xfId="15373"/>
    <cellStyle name="40% - Accent6 7 2 2 3" xfId="8385"/>
    <cellStyle name="40% - Accent6 7 2 2 3 2" xfId="17400"/>
    <cellStyle name="40% - Accent6 7 2 2 4" xfId="12893"/>
    <cellStyle name="40% - Accent6 7 2 3" xfId="6213"/>
    <cellStyle name="40% - Accent6 7 2 3 2" xfId="10866"/>
    <cellStyle name="40% - Accent6 7 2 3 2 2" xfId="19881"/>
    <cellStyle name="40% - Accent6 7 2 3 3" xfId="15374"/>
    <cellStyle name="40% - Accent6 7 2 4" xfId="8384"/>
    <cellStyle name="40% - Accent6 7 2 4 2" xfId="17399"/>
    <cellStyle name="40% - Accent6 7 2 5" xfId="12892"/>
    <cellStyle name="40% - Accent6 7 2_draft transactions report_052009_rvsd" xfId="2404"/>
    <cellStyle name="40% - Accent6 7 3" xfId="2405"/>
    <cellStyle name="40% - Accent6 7 3 2" xfId="6214"/>
    <cellStyle name="40% - Accent6 7 3 2 2" xfId="10867"/>
    <cellStyle name="40% - Accent6 7 3 2 2 2" xfId="19882"/>
    <cellStyle name="40% - Accent6 7 3 2 3" xfId="15375"/>
    <cellStyle name="40% - Accent6 7 3 3" xfId="8386"/>
    <cellStyle name="40% - Accent6 7 3 3 2" xfId="17401"/>
    <cellStyle name="40% - Accent6 7 3 4" xfId="12894"/>
    <cellStyle name="40% - Accent6 7 4" xfId="6215"/>
    <cellStyle name="40% - Accent6 7 4 2" xfId="10868"/>
    <cellStyle name="40% - Accent6 7 4 2 2" xfId="19883"/>
    <cellStyle name="40% - Accent6 7 4 3" xfId="15376"/>
    <cellStyle name="40% - Accent6 7 5" xfId="8383"/>
    <cellStyle name="40% - Accent6 7 5 2" xfId="17398"/>
    <cellStyle name="40% - Accent6 7 6" xfId="12891"/>
    <cellStyle name="40% - Accent6 7_draft transactions report_052009_rvsd" xfId="2406"/>
    <cellStyle name="40% - Accent6 70" xfId="2407"/>
    <cellStyle name="40% - Accent6 70 2" xfId="6216"/>
    <cellStyle name="40% - Accent6 70 2 2" xfId="10869"/>
    <cellStyle name="40% - Accent6 70 2 2 2" xfId="19884"/>
    <cellStyle name="40% - Accent6 70 2 3" xfId="15377"/>
    <cellStyle name="40% - Accent6 70 3" xfId="8387"/>
    <cellStyle name="40% - Accent6 70 3 2" xfId="17402"/>
    <cellStyle name="40% - Accent6 70 4" xfId="12895"/>
    <cellStyle name="40% - Accent6 71" xfId="2408"/>
    <cellStyle name="40% - Accent6 71 2" xfId="6217"/>
    <cellStyle name="40% - Accent6 71 2 2" xfId="10870"/>
    <cellStyle name="40% - Accent6 71 2 2 2" xfId="19885"/>
    <cellStyle name="40% - Accent6 71 2 3" xfId="15378"/>
    <cellStyle name="40% - Accent6 71 3" xfId="8388"/>
    <cellStyle name="40% - Accent6 71 3 2" xfId="17403"/>
    <cellStyle name="40% - Accent6 71 4" xfId="12896"/>
    <cellStyle name="40% - Accent6 72" xfId="2409"/>
    <cellStyle name="40% - Accent6 72 2" xfId="6218"/>
    <cellStyle name="40% - Accent6 72 2 2" xfId="10871"/>
    <cellStyle name="40% - Accent6 72 2 2 2" xfId="19886"/>
    <cellStyle name="40% - Accent6 72 2 3" xfId="15379"/>
    <cellStyle name="40% - Accent6 72 3" xfId="8389"/>
    <cellStyle name="40% - Accent6 72 3 2" xfId="17404"/>
    <cellStyle name="40% - Accent6 72 4" xfId="12897"/>
    <cellStyle name="40% - Accent6 73" xfId="2410"/>
    <cellStyle name="40% - Accent6 73 2" xfId="6219"/>
    <cellStyle name="40% - Accent6 73 2 2" xfId="10872"/>
    <cellStyle name="40% - Accent6 73 2 2 2" xfId="19887"/>
    <cellStyle name="40% - Accent6 73 2 3" xfId="15380"/>
    <cellStyle name="40% - Accent6 73 3" xfId="8390"/>
    <cellStyle name="40% - Accent6 73 3 2" xfId="17405"/>
    <cellStyle name="40% - Accent6 73 4" xfId="12898"/>
    <cellStyle name="40% - Accent6 74" xfId="2411"/>
    <cellStyle name="40% - Accent6 74 2" xfId="6220"/>
    <cellStyle name="40% - Accent6 74 2 2" xfId="10873"/>
    <cellStyle name="40% - Accent6 74 2 2 2" xfId="19888"/>
    <cellStyle name="40% - Accent6 74 2 3" xfId="15381"/>
    <cellStyle name="40% - Accent6 74 3" xfId="8391"/>
    <cellStyle name="40% - Accent6 74 3 2" xfId="17406"/>
    <cellStyle name="40% - Accent6 74 4" xfId="12899"/>
    <cellStyle name="40% - Accent6 75" xfId="2412"/>
    <cellStyle name="40% - Accent6 75 2" xfId="6221"/>
    <cellStyle name="40% - Accent6 75 2 2" xfId="10874"/>
    <cellStyle name="40% - Accent6 75 2 2 2" xfId="19889"/>
    <cellStyle name="40% - Accent6 75 2 3" xfId="15382"/>
    <cellStyle name="40% - Accent6 75 3" xfId="8392"/>
    <cellStyle name="40% - Accent6 75 3 2" xfId="17407"/>
    <cellStyle name="40% - Accent6 75 4" xfId="12900"/>
    <cellStyle name="40% - Accent6 76" xfId="2413"/>
    <cellStyle name="40% - Accent6 76 2" xfId="6222"/>
    <cellStyle name="40% - Accent6 76 2 2" xfId="10875"/>
    <cellStyle name="40% - Accent6 76 2 2 2" xfId="19890"/>
    <cellStyle name="40% - Accent6 76 2 3" xfId="15383"/>
    <cellStyle name="40% - Accent6 76 3" xfId="8393"/>
    <cellStyle name="40% - Accent6 76 3 2" xfId="17408"/>
    <cellStyle name="40% - Accent6 76 4" xfId="12901"/>
    <cellStyle name="40% - Accent6 77" xfId="2414"/>
    <cellStyle name="40% - Accent6 77 2" xfId="6223"/>
    <cellStyle name="40% - Accent6 77 2 2" xfId="10876"/>
    <cellStyle name="40% - Accent6 77 2 2 2" xfId="19891"/>
    <cellStyle name="40% - Accent6 77 2 3" xfId="15384"/>
    <cellStyle name="40% - Accent6 77 3" xfId="8394"/>
    <cellStyle name="40% - Accent6 77 3 2" xfId="17409"/>
    <cellStyle name="40% - Accent6 77 4" xfId="12902"/>
    <cellStyle name="40% - Accent6 78" xfId="2415"/>
    <cellStyle name="40% - Accent6 78 2" xfId="6224"/>
    <cellStyle name="40% - Accent6 78 2 2" xfId="10877"/>
    <cellStyle name="40% - Accent6 78 2 2 2" xfId="19892"/>
    <cellStyle name="40% - Accent6 78 2 3" xfId="15385"/>
    <cellStyle name="40% - Accent6 78 3" xfId="8395"/>
    <cellStyle name="40% - Accent6 78 3 2" xfId="17410"/>
    <cellStyle name="40% - Accent6 78 4" xfId="12903"/>
    <cellStyle name="40% - Accent6 79" xfId="2416"/>
    <cellStyle name="40% - Accent6 79 2" xfId="6225"/>
    <cellStyle name="40% - Accent6 79 2 2" xfId="10878"/>
    <cellStyle name="40% - Accent6 79 2 2 2" xfId="19893"/>
    <cellStyle name="40% - Accent6 79 2 3" xfId="15386"/>
    <cellStyle name="40% - Accent6 79 3" xfId="8396"/>
    <cellStyle name="40% - Accent6 79 3 2" xfId="17411"/>
    <cellStyle name="40% - Accent6 79 4" xfId="12904"/>
    <cellStyle name="40% - Accent6 8" xfId="2417"/>
    <cellStyle name="40% - Accent6 8 2" xfId="2418"/>
    <cellStyle name="40% - Accent6 8 2 2" xfId="2419"/>
    <cellStyle name="40% - Accent6 8 2 2 2" xfId="6226"/>
    <cellStyle name="40% - Accent6 8 2 2 2 2" xfId="10879"/>
    <cellStyle name="40% - Accent6 8 2 2 2 2 2" xfId="19894"/>
    <cellStyle name="40% - Accent6 8 2 2 2 3" xfId="15387"/>
    <cellStyle name="40% - Accent6 8 2 2 3" xfId="8399"/>
    <cellStyle name="40% - Accent6 8 2 2 3 2" xfId="17414"/>
    <cellStyle name="40% - Accent6 8 2 2 4" xfId="12907"/>
    <cellStyle name="40% - Accent6 8 2 3" xfId="6227"/>
    <cellStyle name="40% - Accent6 8 2 3 2" xfId="10880"/>
    <cellStyle name="40% - Accent6 8 2 3 2 2" xfId="19895"/>
    <cellStyle name="40% - Accent6 8 2 3 3" xfId="15388"/>
    <cellStyle name="40% - Accent6 8 2 4" xfId="8398"/>
    <cellStyle name="40% - Accent6 8 2 4 2" xfId="17413"/>
    <cellStyle name="40% - Accent6 8 2 5" xfId="12906"/>
    <cellStyle name="40% - Accent6 8 2_draft transactions report_052009_rvsd" xfId="2420"/>
    <cellStyle name="40% - Accent6 8 3" xfId="2421"/>
    <cellStyle name="40% - Accent6 8 3 2" xfId="6228"/>
    <cellStyle name="40% - Accent6 8 3 2 2" xfId="10881"/>
    <cellStyle name="40% - Accent6 8 3 2 2 2" xfId="19896"/>
    <cellStyle name="40% - Accent6 8 3 2 3" xfId="15389"/>
    <cellStyle name="40% - Accent6 8 3 3" xfId="8400"/>
    <cellStyle name="40% - Accent6 8 3 3 2" xfId="17415"/>
    <cellStyle name="40% - Accent6 8 3 4" xfId="12908"/>
    <cellStyle name="40% - Accent6 8 4" xfId="6229"/>
    <cellStyle name="40% - Accent6 8 4 2" xfId="10882"/>
    <cellStyle name="40% - Accent6 8 4 2 2" xfId="19897"/>
    <cellStyle name="40% - Accent6 8 4 3" xfId="15390"/>
    <cellStyle name="40% - Accent6 8 5" xfId="8397"/>
    <cellStyle name="40% - Accent6 8 5 2" xfId="17412"/>
    <cellStyle name="40% - Accent6 8 6" xfId="12905"/>
    <cellStyle name="40% - Accent6 8_draft transactions report_052009_rvsd" xfId="2422"/>
    <cellStyle name="40% - Accent6 80" xfId="2423"/>
    <cellStyle name="40% - Accent6 80 2" xfId="6230"/>
    <cellStyle name="40% - Accent6 80 2 2" xfId="10883"/>
    <cellStyle name="40% - Accent6 80 2 2 2" xfId="19898"/>
    <cellStyle name="40% - Accent6 80 2 3" xfId="15391"/>
    <cellStyle name="40% - Accent6 80 3" xfId="8401"/>
    <cellStyle name="40% - Accent6 80 3 2" xfId="17416"/>
    <cellStyle name="40% - Accent6 80 4" xfId="12909"/>
    <cellStyle name="40% - Accent6 81" xfId="2424"/>
    <cellStyle name="40% - Accent6 81 2" xfId="6231"/>
    <cellStyle name="40% - Accent6 81 2 2" xfId="10884"/>
    <cellStyle name="40% - Accent6 81 2 2 2" xfId="19899"/>
    <cellStyle name="40% - Accent6 81 2 3" xfId="15392"/>
    <cellStyle name="40% - Accent6 81 3" xfId="8402"/>
    <cellStyle name="40% - Accent6 81 3 2" xfId="17417"/>
    <cellStyle name="40% - Accent6 81 4" xfId="12910"/>
    <cellStyle name="40% - Accent6 82" xfId="2425"/>
    <cellStyle name="40% - Accent6 82 2" xfId="6232"/>
    <cellStyle name="40% - Accent6 83" xfId="2426"/>
    <cellStyle name="40% - Accent6 83 2" xfId="6233"/>
    <cellStyle name="40% - Accent6 84" xfId="2427"/>
    <cellStyle name="40% - Accent6 84 2" xfId="6234"/>
    <cellStyle name="40% - Accent6 85" xfId="2428"/>
    <cellStyle name="40% - Accent6 85 2" xfId="6235"/>
    <cellStyle name="40% - Accent6 85 2 2" xfId="10885"/>
    <cellStyle name="40% - Accent6 85 2 2 2" xfId="19900"/>
    <cellStyle name="40% - Accent6 85 2 3" xfId="15393"/>
    <cellStyle name="40% - Accent6 85 3" xfId="8403"/>
    <cellStyle name="40% - Accent6 85 3 2" xfId="17418"/>
    <cellStyle name="40% - Accent6 85 4" xfId="12911"/>
    <cellStyle name="40% - Accent6 86" xfId="2429"/>
    <cellStyle name="40% - Accent6 86 2" xfId="6236"/>
    <cellStyle name="40% - Accent6 86 2 2" xfId="10886"/>
    <cellStyle name="40% - Accent6 86 2 2 2" xfId="19901"/>
    <cellStyle name="40% - Accent6 86 2 3" xfId="15394"/>
    <cellStyle name="40% - Accent6 86 3" xfId="8404"/>
    <cellStyle name="40% - Accent6 86 3 2" xfId="17419"/>
    <cellStyle name="40% - Accent6 86 4" xfId="12912"/>
    <cellStyle name="40% - Accent6 87" xfId="2430"/>
    <cellStyle name="40% - Accent6 87 2" xfId="6237"/>
    <cellStyle name="40% - Accent6 87 2 2" xfId="10887"/>
    <cellStyle name="40% - Accent6 87 2 2 2" xfId="19902"/>
    <cellStyle name="40% - Accent6 87 2 3" xfId="15395"/>
    <cellStyle name="40% - Accent6 87 3" xfId="8405"/>
    <cellStyle name="40% - Accent6 87 3 2" xfId="17420"/>
    <cellStyle name="40% - Accent6 87 4" xfId="12913"/>
    <cellStyle name="40% - Accent6 88" xfId="2431"/>
    <cellStyle name="40% - Accent6 88 2" xfId="6238"/>
    <cellStyle name="40% - Accent6 88 2 2" xfId="10888"/>
    <cellStyle name="40% - Accent6 88 2 2 2" xfId="19903"/>
    <cellStyle name="40% - Accent6 88 2 3" xfId="15396"/>
    <cellStyle name="40% - Accent6 88 3" xfId="8406"/>
    <cellStyle name="40% - Accent6 88 3 2" xfId="17421"/>
    <cellStyle name="40% - Accent6 88 4" xfId="12914"/>
    <cellStyle name="40% - Accent6 89" xfId="2432"/>
    <cellStyle name="40% - Accent6 89 2" xfId="6239"/>
    <cellStyle name="40% - Accent6 89 2 2" xfId="10889"/>
    <cellStyle name="40% - Accent6 89 2 2 2" xfId="19904"/>
    <cellStyle name="40% - Accent6 89 2 3" xfId="15397"/>
    <cellStyle name="40% - Accent6 89 3" xfId="8407"/>
    <cellStyle name="40% - Accent6 89 3 2" xfId="17422"/>
    <cellStyle name="40% - Accent6 89 4" xfId="12915"/>
    <cellStyle name="40% - Accent6 9" xfId="2433"/>
    <cellStyle name="40% - Accent6 9 2" xfId="2434"/>
    <cellStyle name="40% - Accent6 9 2 2" xfId="2435"/>
    <cellStyle name="40% - Accent6 9 2 2 2" xfId="6240"/>
    <cellStyle name="40% - Accent6 9 2 2 2 2" xfId="10890"/>
    <cellStyle name="40% - Accent6 9 2 2 2 2 2" xfId="19905"/>
    <cellStyle name="40% - Accent6 9 2 2 2 3" xfId="15398"/>
    <cellStyle name="40% - Accent6 9 2 2 3" xfId="8410"/>
    <cellStyle name="40% - Accent6 9 2 2 3 2" xfId="17425"/>
    <cellStyle name="40% - Accent6 9 2 2 4" xfId="12918"/>
    <cellStyle name="40% - Accent6 9 2 3" xfId="6241"/>
    <cellStyle name="40% - Accent6 9 2 3 2" xfId="10891"/>
    <cellStyle name="40% - Accent6 9 2 3 2 2" xfId="19906"/>
    <cellStyle name="40% - Accent6 9 2 3 3" xfId="15399"/>
    <cellStyle name="40% - Accent6 9 2 4" xfId="8409"/>
    <cellStyle name="40% - Accent6 9 2 4 2" xfId="17424"/>
    <cellStyle name="40% - Accent6 9 2 5" xfId="12917"/>
    <cellStyle name="40% - Accent6 9 2_draft transactions report_052009_rvsd" xfId="2436"/>
    <cellStyle name="40% - Accent6 9 3" xfId="2437"/>
    <cellStyle name="40% - Accent6 9 3 2" xfId="6242"/>
    <cellStyle name="40% - Accent6 9 3 2 2" xfId="10892"/>
    <cellStyle name="40% - Accent6 9 3 2 2 2" xfId="19907"/>
    <cellStyle name="40% - Accent6 9 3 2 3" xfId="15400"/>
    <cellStyle name="40% - Accent6 9 3 3" xfId="8411"/>
    <cellStyle name="40% - Accent6 9 3 3 2" xfId="17426"/>
    <cellStyle name="40% - Accent6 9 3 4" xfId="12919"/>
    <cellStyle name="40% - Accent6 9 4" xfId="6243"/>
    <cellStyle name="40% - Accent6 9 4 2" xfId="10893"/>
    <cellStyle name="40% - Accent6 9 4 2 2" xfId="19908"/>
    <cellStyle name="40% - Accent6 9 4 3" xfId="15401"/>
    <cellStyle name="40% - Accent6 9 5" xfId="8408"/>
    <cellStyle name="40% - Accent6 9 5 2" xfId="17423"/>
    <cellStyle name="40% - Accent6 9 6" xfId="12916"/>
    <cellStyle name="40% - Accent6 9_draft transactions report_052009_rvsd" xfId="2438"/>
    <cellStyle name="40% - Accent6 90" xfId="2439"/>
    <cellStyle name="40% - Accent6 90 2" xfId="6244"/>
    <cellStyle name="40% - Accent6 90 2 2" xfId="10894"/>
    <cellStyle name="40% - Accent6 90 2 2 2" xfId="19909"/>
    <cellStyle name="40% - Accent6 90 2 3" xfId="15402"/>
    <cellStyle name="40% - Accent6 90 3" xfId="8412"/>
    <cellStyle name="40% - Accent6 90 3 2" xfId="17427"/>
    <cellStyle name="40% - Accent6 90 4" xfId="12920"/>
    <cellStyle name="40% - Accent6 91" xfId="2440"/>
    <cellStyle name="40% - Accent6 91 2" xfId="6245"/>
    <cellStyle name="40% - Accent6 91 2 2" xfId="10895"/>
    <cellStyle name="40% - Accent6 91 2 2 2" xfId="19910"/>
    <cellStyle name="40% - Accent6 91 2 3" xfId="15403"/>
    <cellStyle name="40% - Accent6 91 3" xfId="8413"/>
    <cellStyle name="40% - Accent6 91 3 2" xfId="17428"/>
    <cellStyle name="40% - Accent6 91 4" xfId="12921"/>
    <cellStyle name="40% - Accent6 92" xfId="2441"/>
    <cellStyle name="40% - Accent6 92 2" xfId="6246"/>
    <cellStyle name="40% - Accent6 92 2 2" xfId="10896"/>
    <cellStyle name="40% - Accent6 92 2 2 2" xfId="19911"/>
    <cellStyle name="40% - Accent6 92 2 3" xfId="15404"/>
    <cellStyle name="40% - Accent6 92 3" xfId="8414"/>
    <cellStyle name="40% - Accent6 92 3 2" xfId="17429"/>
    <cellStyle name="40% - Accent6 92 4" xfId="12922"/>
    <cellStyle name="40% - Accent6 93" xfId="2442"/>
    <cellStyle name="40% - Accent6 93 2" xfId="6247"/>
    <cellStyle name="40% - Accent6 93 2 2" xfId="10897"/>
    <cellStyle name="40% - Accent6 93 2 2 2" xfId="19912"/>
    <cellStyle name="40% - Accent6 93 2 3" xfId="15405"/>
    <cellStyle name="40% - Accent6 93 3" xfId="8415"/>
    <cellStyle name="40% - Accent6 93 3 2" xfId="17430"/>
    <cellStyle name="40% - Accent6 93 4" xfId="12923"/>
    <cellStyle name="40% - Accent6 94" xfId="2443"/>
    <cellStyle name="40% - Accent6 94 2" xfId="6248"/>
    <cellStyle name="40% - Accent6 94 2 2" xfId="10898"/>
    <cellStyle name="40% - Accent6 94 2 2 2" xfId="19913"/>
    <cellStyle name="40% - Accent6 94 2 3" xfId="15406"/>
    <cellStyle name="40% - Accent6 94 3" xfId="8416"/>
    <cellStyle name="40% - Accent6 94 3 2" xfId="17431"/>
    <cellStyle name="40% - Accent6 94 4" xfId="12924"/>
    <cellStyle name="40% - Accent6 95" xfId="2444"/>
    <cellStyle name="40% - Accent6 95 2" xfId="6249"/>
    <cellStyle name="40% - Accent6 95 2 2" xfId="10899"/>
    <cellStyle name="40% - Accent6 95 2 2 2" xfId="19914"/>
    <cellStyle name="40% - Accent6 95 2 3" xfId="15407"/>
    <cellStyle name="40% - Accent6 95 3" xfId="8417"/>
    <cellStyle name="40% - Accent6 95 3 2" xfId="17432"/>
    <cellStyle name="40% - Accent6 95 4" xfId="12925"/>
    <cellStyle name="40% - Accent6 96" xfId="2445"/>
    <cellStyle name="40% - Accent6 96 2" xfId="6250"/>
    <cellStyle name="40% - Accent6 96 2 2" xfId="10900"/>
    <cellStyle name="40% - Accent6 96 2 2 2" xfId="19915"/>
    <cellStyle name="40% - Accent6 96 2 3" xfId="15408"/>
    <cellStyle name="40% - Accent6 96 3" xfId="8418"/>
    <cellStyle name="40% - Accent6 96 3 2" xfId="17433"/>
    <cellStyle name="40% - Accent6 96 4" xfId="12926"/>
    <cellStyle name="40% - Accent6 97" xfId="2446"/>
    <cellStyle name="40% - Accent6 97 2" xfId="6251"/>
    <cellStyle name="40% - Accent6 97 2 2" xfId="10901"/>
    <cellStyle name="40% - Accent6 97 2 2 2" xfId="19916"/>
    <cellStyle name="40% - Accent6 97 2 3" xfId="15409"/>
    <cellStyle name="40% - Accent6 97 3" xfId="8419"/>
    <cellStyle name="40% - Accent6 97 3 2" xfId="17434"/>
    <cellStyle name="40% - Accent6 97 4" xfId="12927"/>
    <cellStyle name="40% - Accent6 98" xfId="2447"/>
    <cellStyle name="40% - Accent6 98 2" xfId="6252"/>
    <cellStyle name="40% - Accent6 98 2 2" xfId="10902"/>
    <cellStyle name="40% - Accent6 98 2 2 2" xfId="19917"/>
    <cellStyle name="40% - Accent6 98 2 3" xfId="15410"/>
    <cellStyle name="40% - Accent6 98 3" xfId="8420"/>
    <cellStyle name="40% - Accent6 98 3 2" xfId="17435"/>
    <cellStyle name="40% - Accent6 98 4" xfId="12928"/>
    <cellStyle name="40% - Accent6 99" xfId="2448"/>
    <cellStyle name="40% - Accent6 99 2" xfId="6253"/>
    <cellStyle name="40% - Accent6 99 2 2" xfId="10903"/>
    <cellStyle name="40% - Accent6 99 2 2 2" xfId="19918"/>
    <cellStyle name="40% - Accent6 99 2 3" xfId="15411"/>
    <cellStyle name="40% - Accent6 99 3" xfId="8421"/>
    <cellStyle name="40% - Accent6 99 3 2" xfId="17436"/>
    <cellStyle name="40% - Accent6 99 4" xfId="12929"/>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0 2" xfId="20120"/>
    <cellStyle name="Calculation 11" xfId="2633"/>
    <cellStyle name="Calculation 11 2" xfId="20121"/>
    <cellStyle name="Calculation 12" xfId="2634"/>
    <cellStyle name="Calculation 12 2" xfId="20122"/>
    <cellStyle name="Calculation 13" xfId="2635"/>
    <cellStyle name="Calculation 13 2" xfId="20123"/>
    <cellStyle name="Calculation 14" xfId="2636"/>
    <cellStyle name="Calculation 14 2" xfId="20124"/>
    <cellStyle name="Calculation 15" xfId="3173"/>
    <cellStyle name="Calculation 15 2" xfId="20185"/>
    <cellStyle name="Calculation 16" xfId="3215"/>
    <cellStyle name="Calculation 16 2" xfId="20190"/>
    <cellStyle name="Calculation 17" xfId="3257"/>
    <cellStyle name="Calculation 17 2" xfId="20195"/>
    <cellStyle name="Calculation 18" xfId="3299"/>
    <cellStyle name="Calculation 18 2" xfId="20200"/>
    <cellStyle name="Calculation 19" xfId="3340"/>
    <cellStyle name="Calculation 19 2" xfId="20205"/>
    <cellStyle name="Calculation 2" xfId="2637"/>
    <cellStyle name="Calculation 2 2" xfId="20125"/>
    <cellStyle name="Calculation 20" xfId="3487"/>
    <cellStyle name="Calculation 20 2" xfId="20210"/>
    <cellStyle name="Calculation 21" xfId="3529"/>
    <cellStyle name="Calculation 21 2" xfId="20215"/>
    <cellStyle name="Calculation 22" xfId="3570"/>
    <cellStyle name="Calculation 22 2" xfId="20220"/>
    <cellStyle name="Calculation 23" xfId="3730"/>
    <cellStyle name="Calculation 23 2" xfId="20225"/>
    <cellStyle name="Calculation 24" xfId="3772"/>
    <cellStyle name="Calculation 24 2" xfId="20230"/>
    <cellStyle name="Calculation 25" xfId="3813"/>
    <cellStyle name="Calculation 25 2" xfId="20235"/>
    <cellStyle name="Calculation 26" xfId="3855"/>
    <cellStyle name="Calculation 26 2" xfId="20240"/>
    <cellStyle name="Calculation 27" xfId="3897"/>
    <cellStyle name="Calculation 27 2" xfId="20245"/>
    <cellStyle name="Calculation 3" xfId="2638"/>
    <cellStyle name="Calculation 3 2" xfId="20126"/>
    <cellStyle name="Calculation 4" xfId="2639"/>
    <cellStyle name="Calculation 4 2" xfId="20127"/>
    <cellStyle name="Calculation 5" xfId="2640"/>
    <cellStyle name="Calculation 5 2" xfId="20128"/>
    <cellStyle name="Calculation 6" xfId="2641"/>
    <cellStyle name="Calculation 6 2" xfId="20129"/>
    <cellStyle name="Calculation 7" xfId="2642"/>
    <cellStyle name="Calculation 7 2" xfId="20130"/>
    <cellStyle name="Calculation 8" xfId="2643"/>
    <cellStyle name="Calculation 8 2" xfId="20131"/>
    <cellStyle name="Calculation 9" xfId="2644"/>
    <cellStyle name="Calculation 9 2" xfId="20132"/>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xfId="3998" builtinId="3"/>
    <cellStyle name="Comma 19" xfId="4018"/>
    <cellStyle name="Comma 2" xfId="2659"/>
    <cellStyle name="Comma 2 2" xfId="4005"/>
    <cellStyle name="Comma 3" xfId="3949"/>
    <cellStyle name="Comma 3 2" xfId="3966"/>
    <cellStyle name="Comma 3 2 2" xfId="4003"/>
    <cellStyle name="Comma 3 2 2 2" xfId="6254"/>
    <cellStyle name="Comma 3 2 2 2 2" xfId="10904"/>
    <cellStyle name="Comma 3 2 2 2 2 2" xfId="19919"/>
    <cellStyle name="Comma 3 2 2 2 3" xfId="15412"/>
    <cellStyle name="Comma 3 2 2 3" xfId="6582"/>
    <cellStyle name="Comma 3 2 2 3 2" xfId="11090"/>
    <cellStyle name="Comma 3 2 2 3 2 2" xfId="20105"/>
    <cellStyle name="Comma 3 2 2 3 3" xfId="15598"/>
    <cellStyle name="Comma 3 2 2 4" xfId="6593"/>
    <cellStyle name="Comma 3 2 2 4 2" xfId="11101"/>
    <cellStyle name="Comma 3 2 2 4 2 2" xfId="20116"/>
    <cellStyle name="Comma 3 2 2 4 3" xfId="15609"/>
    <cellStyle name="Comma 3 2 2 5" xfId="8829"/>
    <cellStyle name="Comma 3 2 2 5 2" xfId="17844"/>
    <cellStyle name="Comma 3 2 2 6" xfId="13337"/>
    <cellStyle name="Comma 3 2 3" xfId="6255"/>
    <cellStyle name="Comma 3 2 3 2" xfId="10905"/>
    <cellStyle name="Comma 3 2 3 2 2" xfId="19920"/>
    <cellStyle name="Comma 3 2 3 3" xfId="15413"/>
    <cellStyle name="Comma 3 2 4" xfId="8808"/>
    <cellStyle name="Comma 3 2 4 2" xfId="17823"/>
    <cellStyle name="Comma 3 2 5" xfId="13316"/>
    <cellStyle name="Comma 3 3" xfId="4006"/>
    <cellStyle name="Comma 3 4" xfId="6256"/>
    <cellStyle name="Comma 3 4 2" xfId="10906"/>
    <cellStyle name="Comma 3 4 2 2" xfId="19921"/>
    <cellStyle name="Comma 3 4 3" xfId="15414"/>
    <cellStyle name="Comma 3 5" xfId="8791"/>
    <cellStyle name="Comma 3 5 2" xfId="17806"/>
    <cellStyle name="Comma 3 6" xfId="13299"/>
    <cellStyle name="Comma 4" xfId="3983"/>
    <cellStyle name="Comma 4 2" xfId="4007"/>
    <cellStyle name="Comma 4 3" xfId="6257"/>
    <cellStyle name="Comma 4 3 2" xfId="10907"/>
    <cellStyle name="Comma 4 3 2 2" xfId="19922"/>
    <cellStyle name="Comma 4 3 3" xfId="15415"/>
    <cellStyle name="Comma 4 4" xfId="8825"/>
    <cellStyle name="Comma 4 4 2" xfId="17840"/>
    <cellStyle name="Comma 4 5" xfId="13333"/>
    <cellStyle name="Comma 5" xfId="4019"/>
    <cellStyle name="Comma 6" xfId="4020"/>
    <cellStyle name="Comma 6 2" xfId="6258"/>
    <cellStyle name="Comma 6 2 2" xfId="10908"/>
    <cellStyle name="Comma 6 2 2 2" xfId="19923"/>
    <cellStyle name="Comma 6 2 3" xfId="15416"/>
    <cellStyle name="Comma 6 3" xfId="8833"/>
    <cellStyle name="Comma 6 3 2" xfId="17848"/>
    <cellStyle name="Comma 6 4" xfId="13341"/>
    <cellStyle name="Currency" xfId="3997" builtinId="4"/>
    <cellStyle name="Currency 2" xfId="2660"/>
    <cellStyle name="Currency 2 2" xfId="4008"/>
    <cellStyle name="Currency 3" xfId="3964"/>
    <cellStyle name="Currency 3 2" xfId="3969"/>
    <cellStyle name="Currency 3 2 2" xfId="6259"/>
    <cellStyle name="Currency 3 2 2 2" xfId="10909"/>
    <cellStyle name="Currency 3 2 2 2 2" xfId="19924"/>
    <cellStyle name="Currency 3 2 2 3" xfId="15417"/>
    <cellStyle name="Currency 3 2 3" xfId="8811"/>
    <cellStyle name="Currency 3 2 3 2" xfId="17826"/>
    <cellStyle name="Currency 3 2 4" xfId="13319"/>
    <cellStyle name="Currency 3 3" xfId="4009"/>
    <cellStyle name="Currency 3 4" xfId="6260"/>
    <cellStyle name="Currency 3 4 2" xfId="10910"/>
    <cellStyle name="Currency 3 4 2 2" xfId="19925"/>
    <cellStyle name="Currency 3 4 3" xfId="15418"/>
    <cellStyle name="Currency 3 5" xfId="8806"/>
    <cellStyle name="Currency 3 5 2" xfId="17821"/>
    <cellStyle name="Currency 3 6" xfId="13314"/>
    <cellStyle name="Currency 4" xfId="4021"/>
    <cellStyle name="Currency 5" xfId="4022"/>
    <cellStyle name="Currency 5 2" xfId="6261"/>
    <cellStyle name="Currency 5 2 2" xfId="10911"/>
    <cellStyle name="Currency 5 2 2 2" xfId="19926"/>
    <cellStyle name="Currency 5 2 3" xfId="15419"/>
    <cellStyle name="Currency 5 3" xfId="8834"/>
    <cellStyle name="Currency 5 3 2" xfId="17849"/>
    <cellStyle name="Currency 5 4" xfId="13342"/>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Hyperlink" xfId="11105" builtinId="8" hidden="1"/>
    <cellStyle name="Input" xfId="2746" builtinId="20" customBuiltin="1"/>
    <cellStyle name="Input 10" xfId="2747"/>
    <cellStyle name="Input 10 2" xfId="20133"/>
    <cellStyle name="Input 11" xfId="2748"/>
    <cellStyle name="Input 11 2" xfId="20134"/>
    <cellStyle name="Input 12" xfId="2749"/>
    <cellStyle name="Input 12 2" xfId="20135"/>
    <cellStyle name="Input 13" xfId="2750"/>
    <cellStyle name="Input 13 2" xfId="20136"/>
    <cellStyle name="Input 14" xfId="2751"/>
    <cellStyle name="Input 14 2" xfId="20137"/>
    <cellStyle name="Input 15" xfId="3183"/>
    <cellStyle name="Input 15 2" xfId="20186"/>
    <cellStyle name="Input 16" xfId="3227"/>
    <cellStyle name="Input 16 2" xfId="20191"/>
    <cellStyle name="Input 17" xfId="3269"/>
    <cellStyle name="Input 17 2" xfId="20196"/>
    <cellStyle name="Input 18" xfId="3311"/>
    <cellStyle name="Input 18 2" xfId="20201"/>
    <cellStyle name="Input 19" xfId="3348"/>
    <cellStyle name="Input 19 2" xfId="20206"/>
    <cellStyle name="Input 2" xfId="2752"/>
    <cellStyle name="Input 2 2" xfId="20138"/>
    <cellStyle name="Input 20" xfId="3497"/>
    <cellStyle name="Input 20 2" xfId="20211"/>
    <cellStyle name="Input 21" xfId="3541"/>
    <cellStyle name="Input 21 2" xfId="20216"/>
    <cellStyle name="Input 22" xfId="3578"/>
    <cellStyle name="Input 22 2" xfId="20221"/>
    <cellStyle name="Input 23" xfId="3740"/>
    <cellStyle name="Input 23 2" xfId="20226"/>
    <cellStyle name="Input 24" xfId="3784"/>
    <cellStyle name="Input 24 2" xfId="20231"/>
    <cellStyle name="Input 25" xfId="3821"/>
    <cellStyle name="Input 25 2" xfId="20236"/>
    <cellStyle name="Input 26" xfId="3864"/>
    <cellStyle name="Input 26 2" xfId="20241"/>
    <cellStyle name="Input 27" xfId="3905"/>
    <cellStyle name="Input 27 2" xfId="20246"/>
    <cellStyle name="Input 3" xfId="2753"/>
    <cellStyle name="Input 3 2" xfId="20139"/>
    <cellStyle name="Input 4" xfId="2754"/>
    <cellStyle name="Input 4 2" xfId="20140"/>
    <cellStyle name="Input 5" xfId="2755"/>
    <cellStyle name="Input 5 2" xfId="20141"/>
    <cellStyle name="Input 6" xfId="2756"/>
    <cellStyle name="Input 6 2" xfId="20142"/>
    <cellStyle name="Input 7" xfId="2757"/>
    <cellStyle name="Input 7 2" xfId="20143"/>
    <cellStyle name="Input 8" xfId="2758"/>
    <cellStyle name="Input 8 2" xfId="20144"/>
    <cellStyle name="Input 9" xfId="2759"/>
    <cellStyle name="Input 9 2" xfId="20145"/>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 2 2" xfId="6262"/>
    <cellStyle name="Normal 10 2 2 2 2" xfId="10912"/>
    <cellStyle name="Normal 10 2 2 2 2 2" xfId="19927"/>
    <cellStyle name="Normal 10 2 2 2 3" xfId="15420"/>
    <cellStyle name="Normal 10 2 2 3" xfId="8424"/>
    <cellStyle name="Normal 10 2 2 3 2" xfId="17439"/>
    <cellStyle name="Normal 10 2 2 4" xfId="12932"/>
    <cellStyle name="Normal 10 2 3" xfId="6263"/>
    <cellStyle name="Normal 10 2 3 2" xfId="10913"/>
    <cellStyle name="Normal 10 2 3 2 2" xfId="19928"/>
    <cellStyle name="Normal 10 2 3 3" xfId="15421"/>
    <cellStyle name="Normal 10 2 4" xfId="8423"/>
    <cellStyle name="Normal 10 2 4 2" xfId="17438"/>
    <cellStyle name="Normal 10 2 5" xfId="12931"/>
    <cellStyle name="Normal 10 2_draft transactions report_052009_rvsd" xfId="2791"/>
    <cellStyle name="Normal 10 3" xfId="2792"/>
    <cellStyle name="Normal 10 3 2" xfId="6264"/>
    <cellStyle name="Normal 10 3 2 2" xfId="10914"/>
    <cellStyle name="Normal 10 3 2 2 2" xfId="19929"/>
    <cellStyle name="Normal 10 3 2 3" xfId="15422"/>
    <cellStyle name="Normal 10 3 3" xfId="8425"/>
    <cellStyle name="Normal 10 3 3 2" xfId="17440"/>
    <cellStyle name="Normal 10 3 4" xfId="12933"/>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1"/>
    <cellStyle name="Normal 10 4 2 2 2 2 2 2 2 2 2" xfId="3943"/>
    <cellStyle name="Normal 10 4 2 2 2 2 2 2 2 2 2 2" xfId="3972"/>
    <cellStyle name="Normal 10 4 2 2 2 2 2 2 2 2 2 2 2" xfId="3978"/>
    <cellStyle name="Normal 10 4 2 2 2 2 2 2 2 2 2 2 2 2" xfId="6265"/>
    <cellStyle name="Normal 10 4 2 2 2 2 2 2 2 2 2 2 2 2 2" xfId="10915"/>
    <cellStyle name="Normal 10 4 2 2 2 2 2 2 2 2 2 2 2 2 2 2" xfId="19930"/>
    <cellStyle name="Normal 10 4 2 2 2 2 2 2 2 2 2 2 2 2 3" xfId="15423"/>
    <cellStyle name="Normal 10 4 2 2 2 2 2 2 2 2 2 2 2 3" xfId="6580"/>
    <cellStyle name="Normal 10 4 2 2 2 2 2 2 2 2 2 2 2 3 2" xfId="11088"/>
    <cellStyle name="Normal 10 4 2 2 2 2 2 2 2 2 2 2 2 3 2 2" xfId="20103"/>
    <cellStyle name="Normal 10 4 2 2 2 2 2 2 2 2 2 2 2 3 3" xfId="15596"/>
    <cellStyle name="Normal 10 4 2 2 2 2 2 2 2 2 2 2 2 4" xfId="6591"/>
    <cellStyle name="Normal 10 4 2 2 2 2 2 2 2 2 2 2 2 4 2" xfId="11099"/>
    <cellStyle name="Normal 10 4 2 2 2 2 2 2 2 2 2 2 2 4 2 2" xfId="20114"/>
    <cellStyle name="Normal 10 4 2 2 2 2 2 2 2 2 2 2 2 4 3" xfId="15607"/>
    <cellStyle name="Normal 10 4 2 2 2 2 2 2 2 2 2 2 2 5" xfId="8820"/>
    <cellStyle name="Normal 10 4 2 2 2 2 2 2 2 2 2 2 2 5 2" xfId="17835"/>
    <cellStyle name="Normal 10 4 2 2 2 2 2 2 2 2 2 2 2 6" xfId="13328"/>
    <cellStyle name="Normal 10 4 2 2 2 2 2 2 2 2 2 2 3" xfId="6266"/>
    <cellStyle name="Normal 10 4 2 2 2 2 2 2 2 2 2 2 3 2" xfId="10916"/>
    <cellStyle name="Normal 10 4 2 2 2 2 2 2 2 2 2 2 3 2 2" xfId="19931"/>
    <cellStyle name="Normal 10 4 2 2 2 2 2 2 2 2 2 2 3 3" xfId="15424"/>
    <cellStyle name="Normal 10 4 2 2 2 2 2 2 2 2 2 2 4" xfId="8814"/>
    <cellStyle name="Normal 10 4 2 2 2 2 2 2 2 2 2 2 4 2" xfId="17829"/>
    <cellStyle name="Normal 10 4 2 2 2 2 2 2 2 2 2 2 5" xfId="13322"/>
    <cellStyle name="Normal 10 4 2 2 2 2 2 2 2 2 2 3" xfId="3975"/>
    <cellStyle name="Normal 10 4 2 2 2 2 2 2 2 2 2 3 2" xfId="6267"/>
    <cellStyle name="Normal 10 4 2 2 2 2 2 2 2 2 2 3 2 2" xfId="10917"/>
    <cellStyle name="Normal 10 4 2 2 2 2 2 2 2 2 2 3 2 2 2" xfId="19932"/>
    <cellStyle name="Normal 10 4 2 2 2 2 2 2 2 2 2 3 2 3" xfId="15425"/>
    <cellStyle name="Normal 10 4 2 2 2 2 2 2 2 2 2 3 3" xfId="8817"/>
    <cellStyle name="Normal 10 4 2 2 2 2 2 2 2 2 2 3 3 2" xfId="17832"/>
    <cellStyle name="Normal 10 4 2 2 2 2 2 2 2 2 2 3 4" xfId="13325"/>
    <cellStyle name="Normal 10 4 2 2 2 2 2 2 2 2 2 4" xfId="6268"/>
    <cellStyle name="Normal 10 4 2 2 2 2 2 2 2 2 2 4 2" xfId="10918"/>
    <cellStyle name="Normal 10 4 2 2 2 2 2 2 2 2 2 4 2 2" xfId="19933"/>
    <cellStyle name="Normal 10 4 2 2 2 2 2 2 2 2 2 4 3" xfId="15426"/>
    <cellStyle name="Normal 10 4 2 2 2 2 2 2 2 2 2 5" xfId="8785"/>
    <cellStyle name="Normal 10 4 2 2 2 2 2 2 2 2 2 5 2" xfId="17800"/>
    <cellStyle name="Normal 10 4 2 2 2 2 2 2 2 2 2 6" xfId="13293"/>
    <cellStyle name="Normal 10 4 2 2 2 2 2 2 2 2 3" xfId="6269"/>
    <cellStyle name="Normal 10 4 2 2 2 2 2 2 2 2 3 2" xfId="10919"/>
    <cellStyle name="Normal 10 4 2 2 2 2 2 2 2 2 3 2 2" xfId="19934"/>
    <cellStyle name="Normal 10 4 2 2 2 2 2 2 2 2 3 3" xfId="15427"/>
    <cellStyle name="Normal 10 4 2 2 2 2 2 2 2 2 4" xfId="8763"/>
    <cellStyle name="Normal 10 4 2 2 2 2 2 2 2 2 4 2" xfId="17778"/>
    <cellStyle name="Normal 10 4 2 2 2 2 2 2 2 2 5" xfId="13271"/>
    <cellStyle name="Normal 10 4 2 2 2 2 2 2 2 3" xfId="6270"/>
    <cellStyle name="Normal 10 4 2 2 2 2 2 2 2 3 2" xfId="10920"/>
    <cellStyle name="Normal 10 4 2 2 2 2 2 2 2 3 2 2" xfId="19935"/>
    <cellStyle name="Normal 10 4 2 2 2 2 2 2 2 3 3" xfId="15428"/>
    <cellStyle name="Normal 10 4 2 2 2 2 2 2 2 4" xfId="8758"/>
    <cellStyle name="Normal 10 4 2 2 2 2 2 2 2 4 2" xfId="17773"/>
    <cellStyle name="Normal 10 4 2 2 2 2 2 2 2 5" xfId="13266"/>
    <cellStyle name="Normal 10 4 2 2 2 2 2 2 3" xfId="6271"/>
    <cellStyle name="Normal 10 4 2 2 2 2 2 2 3 2" xfId="10921"/>
    <cellStyle name="Normal 10 4 2 2 2 2 2 2 3 2 2" xfId="19936"/>
    <cellStyle name="Normal 10 4 2 2 2 2 2 2 3 3" xfId="15429"/>
    <cellStyle name="Normal 10 4 2 2 2 2 2 2 4" xfId="8432"/>
    <cellStyle name="Normal 10 4 2 2 2 2 2 2 4 2" xfId="17447"/>
    <cellStyle name="Normal 10 4 2 2 2 2 2 2 5" xfId="12940"/>
    <cellStyle name="Normal 10 4 2 2 2 2 2 3" xfId="6272"/>
    <cellStyle name="Normal 10 4 2 2 2 2 2 3 2" xfId="10922"/>
    <cellStyle name="Normal 10 4 2 2 2 2 2 3 2 2" xfId="19937"/>
    <cellStyle name="Normal 10 4 2 2 2 2 2 3 3" xfId="15430"/>
    <cellStyle name="Normal 10 4 2 2 2 2 2 4" xfId="8431"/>
    <cellStyle name="Normal 10 4 2 2 2 2 2 4 2" xfId="17446"/>
    <cellStyle name="Normal 10 4 2 2 2 2 2 5" xfId="12939"/>
    <cellStyle name="Normal 10 4 2 2 2 2 3" xfId="6273"/>
    <cellStyle name="Normal 10 4 2 2 2 2 3 2" xfId="10923"/>
    <cellStyle name="Normal 10 4 2 2 2 2 3 2 2" xfId="19938"/>
    <cellStyle name="Normal 10 4 2 2 2 2 3 3" xfId="15431"/>
    <cellStyle name="Normal 10 4 2 2 2 2 4" xfId="8430"/>
    <cellStyle name="Normal 10 4 2 2 2 2 4 2" xfId="17445"/>
    <cellStyle name="Normal 10 4 2 2 2 2 5" xfId="12938"/>
    <cellStyle name="Normal 10 4 2 2 2 3" xfId="6274"/>
    <cellStyle name="Normal 10 4 2 2 2 3 2" xfId="10924"/>
    <cellStyle name="Normal 10 4 2 2 2 3 2 2" xfId="19939"/>
    <cellStyle name="Normal 10 4 2 2 2 3 3" xfId="15432"/>
    <cellStyle name="Normal 10 4 2 2 2 4" xfId="8429"/>
    <cellStyle name="Normal 10 4 2 2 2 4 2" xfId="17444"/>
    <cellStyle name="Normal 10 4 2 2 2 5" xfId="12937"/>
    <cellStyle name="Normal 10 4 2 2 2_draft transactions report_052009_rvsd" xfId="2800"/>
    <cellStyle name="Normal 10 4 2 2 2_draft transactions report_052009_rvsd 2 2" xfId="3916"/>
    <cellStyle name="Normal 10 4 2 2 3" xfId="6275"/>
    <cellStyle name="Normal 10 4 2 2 3 2" xfId="10925"/>
    <cellStyle name="Normal 10 4 2 2 3 2 2" xfId="19940"/>
    <cellStyle name="Normal 10 4 2 2 3 3" xfId="15433"/>
    <cellStyle name="Normal 10 4 2 2 4" xfId="8428"/>
    <cellStyle name="Normal 10 4 2 2 4 2" xfId="17443"/>
    <cellStyle name="Normal 10 4 2 2 5" xfId="12936"/>
    <cellStyle name="Normal 10 4 2 2_draft transactions report_052009_rvsd" xfId="2801"/>
    <cellStyle name="Normal 10 4 2 3" xfId="6276"/>
    <cellStyle name="Normal 10 4 2 3 2" xfId="10926"/>
    <cellStyle name="Normal 10 4 2 3 2 2" xfId="19941"/>
    <cellStyle name="Normal 10 4 2 3 3" xfId="15434"/>
    <cellStyle name="Normal 10 4 2 4" xfId="8427"/>
    <cellStyle name="Normal 10 4 2 4 2" xfId="17442"/>
    <cellStyle name="Normal 10 4 2 5" xfId="12935"/>
    <cellStyle name="Normal 10 4 2_draft transactions report_052009_rvsd" xfId="2802"/>
    <cellStyle name="Normal 10 4 3" xfId="6277"/>
    <cellStyle name="Normal 10 4 3 2" xfId="10927"/>
    <cellStyle name="Normal 10 4 3 2 2" xfId="19942"/>
    <cellStyle name="Normal 10 4 3 3" xfId="15435"/>
    <cellStyle name="Normal 10 4 4" xfId="8426"/>
    <cellStyle name="Normal 10 4 4 2" xfId="17441"/>
    <cellStyle name="Normal 10 4 5" xfId="12934"/>
    <cellStyle name="Normal 10 4_draft transactions report_052009_rvsd" xfId="2803"/>
    <cellStyle name="Normal 10 5" xfId="6278"/>
    <cellStyle name="Normal 10 5 2" xfId="10928"/>
    <cellStyle name="Normal 10 5 2 2" xfId="19943"/>
    <cellStyle name="Normal 10 5 3" xfId="15436"/>
    <cellStyle name="Normal 10 6" xfId="8422"/>
    <cellStyle name="Normal 10 6 2" xfId="17437"/>
    <cellStyle name="Normal 10 7" xfId="12930"/>
    <cellStyle name="Normal 10_draft transactions report_052009_rvsd" xfId="2804"/>
    <cellStyle name="Normal 11" xfId="3979"/>
    <cellStyle name="Normal 11 2" xfId="6279"/>
    <cellStyle name="Normal 11 2 2" xfId="10929"/>
    <cellStyle name="Normal 11 2 2 2" xfId="19944"/>
    <cellStyle name="Normal 11 2 3" xfId="15437"/>
    <cellStyle name="Normal 11 3" xfId="8821"/>
    <cellStyle name="Normal 11 3 2" xfId="17836"/>
    <cellStyle name="Normal 11 4" xfId="13329"/>
    <cellStyle name="Normal 12" xfId="3984"/>
    <cellStyle name="Normal 13" xfId="4004"/>
    <cellStyle name="Normal 13 2" xfId="6280"/>
    <cellStyle name="Normal 13 2 2" xfId="10930"/>
    <cellStyle name="Normal 13 2 2 2" xfId="19945"/>
    <cellStyle name="Normal 13 2 3" xfId="15438"/>
    <cellStyle name="Normal 13 3" xfId="8830"/>
    <cellStyle name="Normal 13 3 2" xfId="17845"/>
    <cellStyle name="Normal 13 4" xfId="13338"/>
    <cellStyle name="Normal 14" xfId="4017"/>
    <cellStyle name="Normal 14 2" xfId="4027"/>
    <cellStyle name="Normal 14 2 2" xfId="4031"/>
    <cellStyle name="Normal 14 2 2 2" xfId="6281"/>
    <cellStyle name="Normal 14 2 2 2 2" xfId="10931"/>
    <cellStyle name="Normal 14 2 2 2 2 2" xfId="19946"/>
    <cellStyle name="Normal 14 2 2 2 3" xfId="15439"/>
    <cellStyle name="Normal 14 2 2 3" xfId="8838"/>
    <cellStyle name="Normal 14 2 2 3 2" xfId="17853"/>
    <cellStyle name="Normal 14 2 2 4" xfId="13346"/>
    <cellStyle name="Normal 14 2 3" xfId="6282"/>
    <cellStyle name="Normal 14 2 3 2" xfId="10932"/>
    <cellStyle name="Normal 14 2 3 2 2" xfId="19947"/>
    <cellStyle name="Normal 14 2 3 3" xfId="15440"/>
    <cellStyle name="Normal 14 2 4" xfId="8835"/>
    <cellStyle name="Normal 14 2 4 2" xfId="17850"/>
    <cellStyle name="Normal 14 2 5" xfId="13343"/>
    <cellStyle name="Normal 14 3" xfId="4029"/>
    <cellStyle name="Normal 14 3 2" xfId="4030"/>
    <cellStyle name="Normal 14 3 2 2" xfId="6283"/>
    <cellStyle name="Normal 14 3 2 2 2" xfId="10933"/>
    <cellStyle name="Normal 14 3 2 2 2 2" xfId="19948"/>
    <cellStyle name="Normal 14 3 2 2 3" xfId="15441"/>
    <cellStyle name="Normal 14 3 2 3" xfId="8837"/>
    <cellStyle name="Normal 14 3 2 3 2" xfId="17852"/>
    <cellStyle name="Normal 14 3 2 4" xfId="13345"/>
    <cellStyle name="Normal 14 3 3" xfId="6284"/>
    <cellStyle name="Normal 14 3 3 2" xfId="10934"/>
    <cellStyle name="Normal 14 3 3 2 2" xfId="19949"/>
    <cellStyle name="Normal 14 3 3 3" xfId="15442"/>
    <cellStyle name="Normal 14 3 4" xfId="8836"/>
    <cellStyle name="Normal 14 3 4 2" xfId="17851"/>
    <cellStyle name="Normal 14 3 5" xfId="13344"/>
    <cellStyle name="Normal 14 4" xfId="6285"/>
    <cellStyle name="Normal 14 4 2" xfId="10935"/>
    <cellStyle name="Normal 14 4 2 2" xfId="19950"/>
    <cellStyle name="Normal 14 4 3" xfId="15443"/>
    <cellStyle name="Normal 14 5" xfId="8832"/>
    <cellStyle name="Normal 14 5 2" xfId="17847"/>
    <cellStyle name="Normal 14 6" xfId="13340"/>
    <cellStyle name="Normal 15" xfId="4026"/>
    <cellStyle name="Normal 15 2" xfId="4028"/>
    <cellStyle name="Normal 15 2 2" xfId="4032"/>
    <cellStyle name="Normal 16" xfId="2805"/>
    <cellStyle name="Normal 16 2" xfId="2806"/>
    <cellStyle name="Normal 16 2 2" xfId="6286"/>
    <cellStyle name="Normal 16 2 2 2" xfId="10936"/>
    <cellStyle name="Normal 16 2 2 2 2" xfId="19951"/>
    <cellStyle name="Normal 16 2 2 3" xfId="15444"/>
    <cellStyle name="Normal 16 2 3" xfId="8434"/>
    <cellStyle name="Normal 16 2 3 2" xfId="17449"/>
    <cellStyle name="Normal 16 2 4" xfId="12942"/>
    <cellStyle name="Normal 16 3" xfId="2807"/>
    <cellStyle name="Normal 16 3 2" xfId="2808"/>
    <cellStyle name="Normal 16 3 2 2" xfId="3954"/>
    <cellStyle name="Normal 16 3 2 2 2" xfId="6287"/>
    <cellStyle name="Normal 16 3 2 2 2 2" xfId="10937"/>
    <cellStyle name="Normal 16 3 2 2 2 2 2" xfId="19952"/>
    <cellStyle name="Normal 16 3 2 2 2 3" xfId="15445"/>
    <cellStyle name="Normal 16 3 2 2 3" xfId="8796"/>
    <cellStyle name="Normal 16 3 2 2 3 2" xfId="17811"/>
    <cellStyle name="Normal 16 3 2 2 4" xfId="13304"/>
    <cellStyle name="Normal 16 3 2 3" xfId="6288"/>
    <cellStyle name="Normal 16 3 2 3 2" xfId="10938"/>
    <cellStyle name="Normal 16 3 2 3 2 2" xfId="19953"/>
    <cellStyle name="Normal 16 3 2 3 3" xfId="15446"/>
    <cellStyle name="Normal 16 3 2 4" xfId="8436"/>
    <cellStyle name="Normal 16 3 2 4 2" xfId="17451"/>
    <cellStyle name="Normal 16 3 2 5" xfId="12944"/>
    <cellStyle name="Normal 16 3 3" xfId="6289"/>
    <cellStyle name="Normal 16 3 3 2" xfId="10939"/>
    <cellStyle name="Normal 16 3 3 2 2" xfId="19954"/>
    <cellStyle name="Normal 16 3 3 3" xfId="15447"/>
    <cellStyle name="Normal 16 3 4" xfId="8435"/>
    <cellStyle name="Normal 16 3 4 2" xfId="17450"/>
    <cellStyle name="Normal 16 3 5" xfId="12943"/>
    <cellStyle name="Normal 16 4" xfId="6290"/>
    <cellStyle name="Normal 16 4 2" xfId="10940"/>
    <cellStyle name="Normal 16 4 2 2" xfId="19955"/>
    <cellStyle name="Normal 16 4 3" xfId="15448"/>
    <cellStyle name="Normal 16 5" xfId="8433"/>
    <cellStyle name="Normal 16 5 2" xfId="17448"/>
    <cellStyle name="Normal 16 6" xfId="12941"/>
    <cellStyle name="Normal 16_draft transactions report_052009_rvsd" xfId="2809"/>
    <cellStyle name="Normal 17" xfId="2810"/>
    <cellStyle name="Normal 17 2" xfId="2811"/>
    <cellStyle name="Normal 17 2 2" xfId="6291"/>
    <cellStyle name="Normal 17 2 2 2" xfId="10941"/>
    <cellStyle name="Normal 17 2 2 2 2" xfId="19956"/>
    <cellStyle name="Normal 17 2 2 3" xfId="15449"/>
    <cellStyle name="Normal 17 2 3" xfId="8438"/>
    <cellStyle name="Normal 17 2 3 2" xfId="17453"/>
    <cellStyle name="Normal 17 2 4" xfId="12946"/>
    <cellStyle name="Normal 17 3" xfId="2812"/>
    <cellStyle name="Normal 17 3 2" xfId="2813"/>
    <cellStyle name="Normal 17 3 2 2" xfId="3953"/>
    <cellStyle name="Normal 17 3 2 2 2" xfId="6292"/>
    <cellStyle name="Normal 17 3 2 2 2 2" xfId="10942"/>
    <cellStyle name="Normal 17 3 2 2 2 2 2" xfId="19957"/>
    <cellStyle name="Normal 17 3 2 2 2 3" xfId="15450"/>
    <cellStyle name="Normal 17 3 2 2 3" xfId="6576"/>
    <cellStyle name="Normal 17 3 2 2 3 2" xfId="11084"/>
    <cellStyle name="Normal 17 3 2 2 3 2 2" xfId="20099"/>
    <cellStyle name="Normal 17 3 2 2 3 3" xfId="15592"/>
    <cellStyle name="Normal 17 3 2 2 4" xfId="6588"/>
    <cellStyle name="Normal 17 3 2 2 4 2" xfId="11096"/>
    <cellStyle name="Normal 17 3 2 2 4 2 2" xfId="20111"/>
    <cellStyle name="Normal 17 3 2 2 4 3" xfId="15604"/>
    <cellStyle name="Normal 17 3 2 2 5" xfId="8795"/>
    <cellStyle name="Normal 17 3 2 2 5 2" xfId="17810"/>
    <cellStyle name="Normal 17 3 2 2 6" xfId="13303"/>
    <cellStyle name="Normal 17 3 2 3" xfId="6293"/>
    <cellStyle name="Normal 17 3 2 3 2" xfId="10943"/>
    <cellStyle name="Normal 17 3 2 3 2 2" xfId="19958"/>
    <cellStyle name="Normal 17 3 2 3 3" xfId="15451"/>
    <cellStyle name="Normal 17 3 2 4" xfId="8440"/>
    <cellStyle name="Normal 17 3 2 4 2" xfId="17455"/>
    <cellStyle name="Normal 17 3 2 5" xfId="12948"/>
    <cellStyle name="Normal 17 3 3" xfId="6294"/>
    <cellStyle name="Normal 17 3 3 2" xfId="10944"/>
    <cellStyle name="Normal 17 3 3 2 2" xfId="19959"/>
    <cellStyle name="Normal 17 3 3 3" xfId="15452"/>
    <cellStyle name="Normal 17 3 4" xfId="8439"/>
    <cellStyle name="Normal 17 3 4 2" xfId="17454"/>
    <cellStyle name="Normal 17 3 5" xfId="12947"/>
    <cellStyle name="Normal 17 4" xfId="6295"/>
    <cellStyle name="Normal 17 4 2" xfId="10945"/>
    <cellStyle name="Normal 17 4 2 2" xfId="19960"/>
    <cellStyle name="Normal 17 4 3" xfId="15453"/>
    <cellStyle name="Normal 17 5" xfId="8437"/>
    <cellStyle name="Normal 17 5 2" xfId="17452"/>
    <cellStyle name="Normal 17 6" xfId="12945"/>
    <cellStyle name="Normal 17_draft transactions report_052009_rvsd" xfId="2814"/>
    <cellStyle name="Normal 18" xfId="6597"/>
    <cellStyle name="Normal 2" xfId="2815"/>
    <cellStyle name="Normal 2 10" xfId="2816"/>
    <cellStyle name="Normal 2 10 2" xfId="6296"/>
    <cellStyle name="Normal 2 10 2 2" xfId="10946"/>
    <cellStyle name="Normal 2 10 2 2 2" xfId="19961"/>
    <cellStyle name="Normal 2 10 2 3" xfId="15454"/>
    <cellStyle name="Normal 2 10 3" xfId="8442"/>
    <cellStyle name="Normal 2 10 3 2" xfId="17457"/>
    <cellStyle name="Normal 2 10 4" xfId="12950"/>
    <cellStyle name="Normal 2 100 2" xfId="4011"/>
    <cellStyle name="Normal 2 11" xfId="2817"/>
    <cellStyle name="Normal 2 11 2" xfId="2818"/>
    <cellStyle name="Normal 2 11 2 10" xfId="8444"/>
    <cellStyle name="Normal 2 11 2 10 2" xfId="17459"/>
    <cellStyle name="Normal 2 11 2 11" xfId="12952"/>
    <cellStyle name="Normal 2 11 2 2" xfId="3922"/>
    <cellStyle name="Normal 2 11 2 2 2" xfId="3928"/>
    <cellStyle name="Normal 2 11 2 2 2 2" xfId="3931"/>
    <cellStyle name="Normal 2 11 2 2 2 2 2" xfId="6297"/>
    <cellStyle name="Normal 2 11 2 2 2 2 2 2" xfId="10947"/>
    <cellStyle name="Normal 2 11 2 2 2 2 2 2 2" xfId="19962"/>
    <cellStyle name="Normal 2 11 2 2 2 2 2 3" xfId="15455"/>
    <cellStyle name="Normal 2 11 2 2 2 2 3" xfId="8773"/>
    <cellStyle name="Normal 2 11 2 2 2 2 3 2" xfId="17788"/>
    <cellStyle name="Normal 2 11 2 2 2 2 4" xfId="13281"/>
    <cellStyle name="Normal 2 11 2 2 2 3" xfId="3936"/>
    <cellStyle name="Normal 2 11 2 2 2 3 2" xfId="3938"/>
    <cellStyle name="Normal 2 11 2 2 2 3 2 2" xfId="3945"/>
    <cellStyle name="Normal 2 11 2 2 2 3 2 2 2" xfId="6298"/>
    <cellStyle name="Normal 2 11 2 2 2 3 2 2 2 2" xfId="10948"/>
    <cellStyle name="Normal 2 11 2 2 2 3 2 2 2 2 2" xfId="19963"/>
    <cellStyle name="Normal 2 11 2 2 2 3 2 2 2 3" xfId="15456"/>
    <cellStyle name="Normal 2 11 2 2 2 3 2 2 3" xfId="8787"/>
    <cellStyle name="Normal 2 11 2 2 2 3 2 2 3 2" xfId="17802"/>
    <cellStyle name="Normal 2 11 2 2 2 3 2 2 4" xfId="13295"/>
    <cellStyle name="Normal 2 11 2 2 2 3 2 3" xfId="6299"/>
    <cellStyle name="Normal 2 11 2 2 2 3 2 3 2" xfId="10949"/>
    <cellStyle name="Normal 2 11 2 2 2 3 2 3 2 2" xfId="19964"/>
    <cellStyle name="Normal 2 11 2 2 2 3 2 3 3" xfId="15457"/>
    <cellStyle name="Normal 2 11 2 2 2 3 2 4" xfId="8780"/>
    <cellStyle name="Normal 2 11 2 2 2 3 2 4 2" xfId="17795"/>
    <cellStyle name="Normal 2 11 2 2 2 3 2 5" xfId="13288"/>
    <cellStyle name="Normal 2 11 2 2 2 3 3" xfId="6300"/>
    <cellStyle name="Normal 2 11 2 2 2 3 3 2" xfId="10950"/>
    <cellStyle name="Normal 2 11 2 2 2 3 3 2 2" xfId="19965"/>
    <cellStyle name="Normal 2 11 2 2 2 3 3 3" xfId="15458"/>
    <cellStyle name="Normal 2 11 2 2 2 3 4" xfId="8778"/>
    <cellStyle name="Normal 2 11 2 2 2 3 4 2" xfId="17793"/>
    <cellStyle name="Normal 2 11 2 2 2 3 5" xfId="13286"/>
    <cellStyle name="Normal 2 11 2 2 2 4" xfId="6301"/>
    <cellStyle name="Normal 2 11 2 2 2 4 2" xfId="10951"/>
    <cellStyle name="Normal 2 11 2 2 2 4 2 2" xfId="19966"/>
    <cellStyle name="Normal 2 11 2 2 2 4 3" xfId="15459"/>
    <cellStyle name="Normal 2 11 2 2 2 5" xfId="8770"/>
    <cellStyle name="Normal 2 11 2 2 2 5 2" xfId="17785"/>
    <cellStyle name="Normal 2 11 2 2 2 6" xfId="13278"/>
    <cellStyle name="Normal 2 11 2 2 3" xfId="3935"/>
    <cellStyle name="Normal 2 11 2 2 3 2" xfId="3940"/>
    <cellStyle name="Normal 2 11 2 2 3 2 2" xfId="3947"/>
    <cellStyle name="Normal 2 11 2 2 3 2 2 2" xfId="6302"/>
    <cellStyle name="Normal 2 11 2 2 3 2 2 2 2" xfId="10952"/>
    <cellStyle name="Normal 2 11 2 2 3 2 2 2 2 2" xfId="19967"/>
    <cellStyle name="Normal 2 11 2 2 3 2 2 2 3" xfId="15460"/>
    <cellStyle name="Normal 2 11 2 2 3 2 2 3" xfId="8789"/>
    <cellStyle name="Normal 2 11 2 2 3 2 2 3 2" xfId="17804"/>
    <cellStyle name="Normal 2 11 2 2 3 2 2 4" xfId="13297"/>
    <cellStyle name="Normal 2 11 2 2 3 2 3" xfId="6303"/>
    <cellStyle name="Normal 2 11 2 2 3 2 3 2" xfId="10953"/>
    <cellStyle name="Normal 2 11 2 2 3 2 3 2 2" xfId="19968"/>
    <cellStyle name="Normal 2 11 2 2 3 2 3 3" xfId="15461"/>
    <cellStyle name="Normal 2 11 2 2 3 2 4" xfId="8782"/>
    <cellStyle name="Normal 2 11 2 2 3 2 4 2" xfId="17797"/>
    <cellStyle name="Normal 2 11 2 2 3 2 5" xfId="13290"/>
    <cellStyle name="Normal 2 11 2 2 3 3" xfId="6304"/>
    <cellStyle name="Normal 2 11 2 2 3 3 2" xfId="10954"/>
    <cellStyle name="Normal 2 11 2 2 3 3 2 2" xfId="19969"/>
    <cellStyle name="Normal 2 11 2 2 3 3 3" xfId="15462"/>
    <cellStyle name="Normal 2 11 2 2 3 4" xfId="8777"/>
    <cellStyle name="Normal 2 11 2 2 3 4 2" xfId="17792"/>
    <cellStyle name="Normal 2 11 2 2 3 5" xfId="13285"/>
    <cellStyle name="Normal 2 11 2 2 4" xfId="3952"/>
    <cellStyle name="Normal 2 11 2 2 4 2" xfId="6305"/>
    <cellStyle name="Normal 2 11 2 2 4 2 2" xfId="10955"/>
    <cellStyle name="Normal 2 11 2 2 4 2 2 2" xfId="19970"/>
    <cellStyle name="Normal 2 11 2 2 4 2 3" xfId="15463"/>
    <cellStyle name="Normal 2 11 2 2 4 3" xfId="6575"/>
    <cellStyle name="Normal 2 11 2 2 4 3 2" xfId="11083"/>
    <cellStyle name="Normal 2 11 2 2 4 3 2 2" xfId="20098"/>
    <cellStyle name="Normal 2 11 2 2 4 3 3" xfId="15591"/>
    <cellStyle name="Normal 2 11 2 2 4 4" xfId="6587"/>
    <cellStyle name="Normal 2 11 2 2 4 4 2" xfId="11095"/>
    <cellStyle name="Normal 2 11 2 2 4 4 2 2" xfId="20110"/>
    <cellStyle name="Normal 2 11 2 2 4 4 3" xfId="15603"/>
    <cellStyle name="Normal 2 11 2 2 4 5" xfId="8794"/>
    <cellStyle name="Normal 2 11 2 2 4 5 2" xfId="17809"/>
    <cellStyle name="Normal 2 11 2 2 4 6" xfId="13302"/>
    <cellStyle name="Normal 2 11 2 2 5" xfId="6306"/>
    <cellStyle name="Normal 2 11 2 2 5 2" xfId="10956"/>
    <cellStyle name="Normal 2 11 2 2 5 2 2" xfId="19971"/>
    <cellStyle name="Normal 2 11 2 2 5 3" xfId="15464"/>
    <cellStyle name="Normal 2 11 2 2 6" xfId="8764"/>
    <cellStyle name="Normal 2 11 2 2 6 2" xfId="17779"/>
    <cellStyle name="Normal 2 11 2 2 7" xfId="13272"/>
    <cellStyle name="Normal 2 11 2 3" xfId="3926"/>
    <cellStyle name="Normal 2 11 2 3 2" xfId="6307"/>
    <cellStyle name="Normal 2 11 2 3 2 2" xfId="10957"/>
    <cellStyle name="Normal 2 11 2 3 2 2 2" xfId="19972"/>
    <cellStyle name="Normal 2 11 2 3 2 3" xfId="15465"/>
    <cellStyle name="Normal 2 11 2 3 3" xfId="6585"/>
    <cellStyle name="Normal 2 11 2 3 3 2" xfId="11093"/>
    <cellStyle name="Normal 2 11 2 3 3 2 2" xfId="20108"/>
    <cellStyle name="Normal 2 11 2 3 3 3" xfId="15601"/>
    <cellStyle name="Normal 2 11 2 3 4" xfId="6596"/>
    <cellStyle name="Normal 2 11 2 3 4 2" xfId="11104"/>
    <cellStyle name="Normal 2 11 2 3 4 2 2" xfId="20119"/>
    <cellStyle name="Normal 2 11 2 3 4 3" xfId="15612"/>
    <cellStyle name="Normal 2 11 2 3 5" xfId="8768"/>
    <cellStyle name="Normal 2 11 2 3 5 2" xfId="17783"/>
    <cellStyle name="Normal 2 11 2 3 6" xfId="13276"/>
    <cellStyle name="Normal 2 11 2 4" xfId="3927"/>
    <cellStyle name="Normal 2 11 2 4 2" xfId="3930"/>
    <cellStyle name="Normal 2 11 2 4 2 2" xfId="6308"/>
    <cellStyle name="Normal 2 11 2 4 2 2 2" xfId="10958"/>
    <cellStyle name="Normal 2 11 2 4 2 2 2 2" xfId="19973"/>
    <cellStyle name="Normal 2 11 2 4 2 2 3" xfId="15466"/>
    <cellStyle name="Normal 2 11 2 4 2 3" xfId="8772"/>
    <cellStyle name="Normal 2 11 2 4 2 3 2" xfId="17787"/>
    <cellStyle name="Normal 2 11 2 4 2 4" xfId="13280"/>
    <cellStyle name="Normal 2 11 2 4 3" xfId="3933"/>
    <cellStyle name="Normal 2 11 2 4 3 2" xfId="3937"/>
    <cellStyle name="Normal 2 11 2 4 3 2 2" xfId="3944"/>
    <cellStyle name="Normal 2 11 2 4 3 2 2 2" xfId="4001"/>
    <cellStyle name="Normal 2 11 2 4 3 2 2 2 2" xfId="6309"/>
    <cellStyle name="Normal 2 11 2 4 3 2 2 2 2 2" xfId="10959"/>
    <cellStyle name="Normal 2 11 2 4 3 2 2 2 2 2 2" xfId="19974"/>
    <cellStyle name="Normal 2 11 2 4 3 2 2 2 2 3" xfId="15467"/>
    <cellStyle name="Normal 2 11 2 4 3 2 2 2 3" xfId="6583"/>
    <cellStyle name="Normal 2 11 2 4 3 2 2 2 3 2" xfId="11091"/>
    <cellStyle name="Normal 2 11 2 4 3 2 2 2 3 2 2" xfId="20106"/>
    <cellStyle name="Normal 2 11 2 4 3 2 2 2 3 3" xfId="15599"/>
    <cellStyle name="Normal 2 11 2 4 3 2 2 2 4" xfId="6594"/>
    <cellStyle name="Normal 2 11 2 4 3 2 2 2 4 2" xfId="11102"/>
    <cellStyle name="Normal 2 11 2 4 3 2 2 2 4 2 2" xfId="20117"/>
    <cellStyle name="Normal 2 11 2 4 3 2 2 2 4 3" xfId="15610"/>
    <cellStyle name="Normal 2 11 2 4 3 2 2 2 5" xfId="8827"/>
    <cellStyle name="Normal 2 11 2 4 3 2 2 2 5 2" xfId="17842"/>
    <cellStyle name="Normal 2 11 2 4 3 2 2 2 6" xfId="13335"/>
    <cellStyle name="Normal 2 11 2 4 3 2 2 3" xfId="6310"/>
    <cellStyle name="Normal 2 11 2 4 3 2 2 3 2" xfId="10960"/>
    <cellStyle name="Normal 2 11 2 4 3 2 2 3 2 2" xfId="19975"/>
    <cellStyle name="Normal 2 11 2 4 3 2 2 3 3" xfId="15468"/>
    <cellStyle name="Normal 2 11 2 4 3 2 2 4" xfId="8786"/>
    <cellStyle name="Normal 2 11 2 4 3 2 2 4 2" xfId="17801"/>
    <cellStyle name="Normal 2 11 2 4 3 2 2 5" xfId="13294"/>
    <cellStyle name="Normal 2 11 2 4 3 2 3" xfId="6311"/>
    <cellStyle name="Normal 2 11 2 4 3 2 3 2" xfId="10961"/>
    <cellStyle name="Normal 2 11 2 4 3 2 3 2 2" xfId="19976"/>
    <cellStyle name="Normal 2 11 2 4 3 2 3 3" xfId="15469"/>
    <cellStyle name="Normal 2 11 2 4 3 2 4" xfId="8779"/>
    <cellStyle name="Normal 2 11 2 4 3 2 4 2" xfId="17794"/>
    <cellStyle name="Normal 2 11 2 4 3 2 5" xfId="13287"/>
    <cellStyle name="Normal 2 11 2 4 3 3" xfId="6312"/>
    <cellStyle name="Normal 2 11 2 4 3 3 2" xfId="10962"/>
    <cellStyle name="Normal 2 11 2 4 3 3 2 2" xfId="19977"/>
    <cellStyle name="Normal 2 11 2 4 3 3 3" xfId="15470"/>
    <cellStyle name="Normal 2 11 2 4 3 4" xfId="8775"/>
    <cellStyle name="Normal 2 11 2 4 3 4 2" xfId="17790"/>
    <cellStyle name="Normal 2 11 2 4 3 5" xfId="13283"/>
    <cellStyle name="Normal 2 11 2 4 4" xfId="6313"/>
    <cellStyle name="Normal 2 11 2 4 4 2" xfId="10963"/>
    <cellStyle name="Normal 2 11 2 4 4 2 2" xfId="19978"/>
    <cellStyle name="Normal 2 11 2 4 4 3" xfId="15471"/>
    <cellStyle name="Normal 2 11 2 4 5" xfId="8769"/>
    <cellStyle name="Normal 2 11 2 4 5 2" xfId="17784"/>
    <cellStyle name="Normal 2 11 2 4 6" xfId="13277"/>
    <cellStyle name="Normal 2 11 2 5" xfId="3948"/>
    <cellStyle name="Normal 2 11 2 5 2" xfId="3965"/>
    <cellStyle name="Normal 2 11 2 5 2 2" xfId="4002"/>
    <cellStyle name="Normal 2 11 2 5 2 2 2" xfId="6314"/>
    <cellStyle name="Normal 2 11 2 5 2 2 2 2" xfId="10964"/>
    <cellStyle name="Normal 2 11 2 5 2 2 2 2 2" xfId="19979"/>
    <cellStyle name="Normal 2 11 2 5 2 2 2 3" xfId="15472"/>
    <cellStyle name="Normal 2 11 2 5 2 2 3" xfId="6581"/>
    <cellStyle name="Normal 2 11 2 5 2 2 3 2" xfId="11089"/>
    <cellStyle name="Normal 2 11 2 5 2 2 3 2 2" xfId="20104"/>
    <cellStyle name="Normal 2 11 2 5 2 2 3 3" xfId="15597"/>
    <cellStyle name="Normal 2 11 2 5 2 2 4" xfId="6592"/>
    <cellStyle name="Normal 2 11 2 5 2 2 4 2" xfId="11100"/>
    <cellStyle name="Normal 2 11 2 5 2 2 4 2 2" xfId="20115"/>
    <cellStyle name="Normal 2 11 2 5 2 2 4 3" xfId="15608"/>
    <cellStyle name="Normal 2 11 2 5 2 2 5" xfId="8828"/>
    <cellStyle name="Normal 2 11 2 5 2 2 5 2" xfId="17843"/>
    <cellStyle name="Normal 2 11 2 5 2 2 6" xfId="13336"/>
    <cellStyle name="Normal 2 11 2 5 2 3" xfId="6315"/>
    <cellStyle name="Normal 2 11 2 5 2 3 2" xfId="10965"/>
    <cellStyle name="Normal 2 11 2 5 2 3 2 2" xfId="19980"/>
    <cellStyle name="Normal 2 11 2 5 2 3 3" xfId="15473"/>
    <cellStyle name="Normal 2 11 2 5 2 4" xfId="8807"/>
    <cellStyle name="Normal 2 11 2 5 2 4 2" xfId="17822"/>
    <cellStyle name="Normal 2 11 2 5 2 5" xfId="13315"/>
    <cellStyle name="Normal 2 11 2 5 3" xfId="6316"/>
    <cellStyle name="Normal 2 11 2 5 3 2" xfId="10966"/>
    <cellStyle name="Normal 2 11 2 5 3 2 2" xfId="19981"/>
    <cellStyle name="Normal 2 11 2 5 3 3" xfId="15474"/>
    <cellStyle name="Normal 2 11 2 5 4" xfId="8790"/>
    <cellStyle name="Normal 2 11 2 5 4 2" xfId="17805"/>
    <cellStyle name="Normal 2 11 2 5 5" xfId="13298"/>
    <cellStyle name="Normal 2 11 2 6" xfId="3951"/>
    <cellStyle name="Normal 2 11 2 6 2" xfId="6317"/>
    <cellStyle name="Normal 2 11 2 6 2 2" xfId="10967"/>
    <cellStyle name="Normal 2 11 2 6 2 2 2" xfId="19982"/>
    <cellStyle name="Normal 2 11 2 6 2 3" xfId="15475"/>
    <cellStyle name="Normal 2 11 2 6 3" xfId="6574"/>
    <cellStyle name="Normal 2 11 2 6 3 2" xfId="11082"/>
    <cellStyle name="Normal 2 11 2 6 3 2 2" xfId="20097"/>
    <cellStyle name="Normal 2 11 2 6 3 3" xfId="15590"/>
    <cellStyle name="Normal 2 11 2 6 4" xfId="6586"/>
    <cellStyle name="Normal 2 11 2 6 4 2" xfId="11094"/>
    <cellStyle name="Normal 2 11 2 6 4 2 2" xfId="20109"/>
    <cellStyle name="Normal 2 11 2 6 4 3" xfId="15602"/>
    <cellStyle name="Normal 2 11 2 6 5" xfId="8793"/>
    <cellStyle name="Normal 2 11 2 6 5 2" xfId="17808"/>
    <cellStyle name="Normal 2 11 2 6 6" xfId="13301"/>
    <cellStyle name="Normal 2 11 2 7" xfId="3982"/>
    <cellStyle name="Normal 2 11 2 7 2" xfId="6318"/>
    <cellStyle name="Normal 2 11 2 7 2 2" xfId="10968"/>
    <cellStyle name="Normal 2 11 2 7 2 2 2" xfId="19983"/>
    <cellStyle name="Normal 2 11 2 7 2 3" xfId="15476"/>
    <cellStyle name="Normal 2 11 2 7 3" xfId="8824"/>
    <cellStyle name="Normal 2 11 2 7 3 2" xfId="17839"/>
    <cellStyle name="Normal 2 11 2 7 4" xfId="13332"/>
    <cellStyle name="Normal 2 11 2 8" xfId="4033"/>
    <cellStyle name="Normal 2 11 2 8 2" xfId="6319"/>
    <cellStyle name="Normal 2 11 2 8 2 2" xfId="6577"/>
    <cellStyle name="Normal 2 11 2 8 2 2 2" xfId="11085"/>
    <cellStyle name="Normal 2 11 2 8 2 2 2 2" xfId="20100"/>
    <cellStyle name="Normal 2 11 2 8 2 2 3" xfId="15593"/>
    <cellStyle name="Normal 2 11 2 8 2 3" xfId="10969"/>
    <cellStyle name="Normal 2 11 2 8 2 3 2" xfId="19984"/>
    <cellStyle name="Normal 2 11 2 8 2 4" xfId="15477"/>
    <cellStyle name="Normal 2 11 2 8 3" xfId="8839"/>
    <cellStyle name="Normal 2 11 2 8 3 2" xfId="17854"/>
    <cellStyle name="Normal 2 11 2 8 4" xfId="13347"/>
    <cellStyle name="Normal 2 11 2 9" xfId="6320"/>
    <cellStyle name="Normal 2 11 2 9 2" xfId="10970"/>
    <cellStyle name="Normal 2 11 2 9 2 2" xfId="19985"/>
    <cellStyle name="Normal 2 11 2 9 3" xfId="15478"/>
    <cellStyle name="Normal 2 11 3" xfId="2819"/>
    <cellStyle name="Normal 2 11 3 2" xfId="3917"/>
    <cellStyle name="Normal 2 11 3 2 2" xfId="3919"/>
    <cellStyle name="Normal 2 11 3 2 2 2" xfId="3942"/>
    <cellStyle name="Normal 2 11 3 2 2 2 2" xfId="3970"/>
    <cellStyle name="Normal 2 11 3 2 2 2 2 2" xfId="3977"/>
    <cellStyle name="Normal 2 11 3 2 2 2 2 2 2" xfId="6321"/>
    <cellStyle name="Normal 2 11 3 2 2 2 2 2 2 2" xfId="10971"/>
    <cellStyle name="Normal 2 11 3 2 2 2 2 2 2 2 2" xfId="19986"/>
    <cellStyle name="Normal 2 11 3 2 2 2 2 2 2 3" xfId="15479"/>
    <cellStyle name="Normal 2 11 3 2 2 2 2 2 3" xfId="6579"/>
    <cellStyle name="Normal 2 11 3 2 2 2 2 2 3 2" xfId="11087"/>
    <cellStyle name="Normal 2 11 3 2 2 2 2 2 3 2 2" xfId="20102"/>
    <cellStyle name="Normal 2 11 3 2 2 2 2 2 3 3" xfId="15595"/>
    <cellStyle name="Normal 2 11 3 2 2 2 2 2 4" xfId="6590"/>
    <cellStyle name="Normal 2 11 3 2 2 2 2 2 4 2" xfId="11098"/>
    <cellStyle name="Normal 2 11 3 2 2 2 2 2 4 2 2" xfId="20113"/>
    <cellStyle name="Normal 2 11 3 2 2 2 2 2 4 3" xfId="15606"/>
    <cellStyle name="Normal 2 11 3 2 2 2 2 2 5" xfId="8819"/>
    <cellStyle name="Normal 2 11 3 2 2 2 2 2 5 2" xfId="17834"/>
    <cellStyle name="Normal 2 11 3 2 2 2 2 2 6" xfId="13327"/>
    <cellStyle name="Normal 2 11 3 2 2 2 2 3" xfId="6322"/>
    <cellStyle name="Normal 2 11 3 2 2 2 2 3 2" xfId="10972"/>
    <cellStyle name="Normal 2 11 3 2 2 2 2 3 2 2" xfId="19987"/>
    <cellStyle name="Normal 2 11 3 2 2 2 2 3 3" xfId="15480"/>
    <cellStyle name="Normal 2 11 3 2 2 2 2 4" xfId="8812"/>
    <cellStyle name="Normal 2 11 3 2 2 2 2 4 2" xfId="17827"/>
    <cellStyle name="Normal 2 11 3 2 2 2 2 5" xfId="13320"/>
    <cellStyle name="Normal 2 11 3 2 2 2 3" xfId="3974"/>
    <cellStyle name="Normal 2 11 3 2 2 2 3 2" xfId="6323"/>
    <cellStyle name="Normal 2 11 3 2 2 2 3 2 2" xfId="10973"/>
    <cellStyle name="Normal 2 11 3 2 2 2 3 2 2 2" xfId="19988"/>
    <cellStyle name="Normal 2 11 3 2 2 2 3 2 3" xfId="15481"/>
    <cellStyle name="Normal 2 11 3 2 2 2 3 3" xfId="8816"/>
    <cellStyle name="Normal 2 11 3 2 2 2 3 3 2" xfId="17831"/>
    <cellStyle name="Normal 2 11 3 2 2 2 3 4" xfId="13324"/>
    <cellStyle name="Normal 2 11 3 2 2 2 4" xfId="6324"/>
    <cellStyle name="Normal 2 11 3 2 2 2 4 2" xfId="10974"/>
    <cellStyle name="Normal 2 11 3 2 2 2 4 2 2" xfId="19989"/>
    <cellStyle name="Normal 2 11 3 2 2 2 4 3" xfId="15482"/>
    <cellStyle name="Normal 2 11 3 2 2 2 5" xfId="8784"/>
    <cellStyle name="Normal 2 11 3 2 2 2 5 2" xfId="17799"/>
    <cellStyle name="Normal 2 11 3 2 2 2 6" xfId="13292"/>
    <cellStyle name="Normal 2 11 3 2 2 3" xfId="6325"/>
    <cellStyle name="Normal 2 11 3 2 2 3 2" xfId="10975"/>
    <cellStyle name="Normal 2 11 3 2 2 3 2 2" xfId="19990"/>
    <cellStyle name="Normal 2 11 3 2 2 3 3" xfId="15483"/>
    <cellStyle name="Normal 2 11 3 2 2 4" xfId="8761"/>
    <cellStyle name="Normal 2 11 3 2 2 4 2" xfId="17776"/>
    <cellStyle name="Normal 2 11 3 2 2 5" xfId="13269"/>
    <cellStyle name="Normal 2 11 3 2 3" xfId="6326"/>
    <cellStyle name="Normal 2 11 3 2 3 2" xfId="10976"/>
    <cellStyle name="Normal 2 11 3 2 3 2 2" xfId="19991"/>
    <cellStyle name="Normal 2 11 3 2 3 3" xfId="15484"/>
    <cellStyle name="Normal 2 11 3 2 4" xfId="8759"/>
    <cellStyle name="Normal 2 11 3 2 4 2" xfId="17774"/>
    <cellStyle name="Normal 2 11 3 2 5" xfId="13267"/>
    <cellStyle name="Normal 2 11 3 3" xfId="6327"/>
    <cellStyle name="Normal 2 11 3 3 2" xfId="10977"/>
    <cellStyle name="Normal 2 11 3 3 2 2" xfId="19992"/>
    <cellStyle name="Normal 2 11 3 3 3" xfId="15485"/>
    <cellStyle name="Normal 2 11 3 4" xfId="8445"/>
    <cellStyle name="Normal 2 11 3 4 2" xfId="17460"/>
    <cellStyle name="Normal 2 11 3 5" xfId="12953"/>
    <cellStyle name="Normal 2 11 4" xfId="6328"/>
    <cellStyle name="Normal 2 11 4 2" xfId="10978"/>
    <cellStyle name="Normal 2 11 4 2 2" xfId="19993"/>
    <cellStyle name="Normal 2 11 4 3" xfId="15486"/>
    <cellStyle name="Normal 2 11 5" xfId="8443"/>
    <cellStyle name="Normal 2 11 5 2" xfId="17458"/>
    <cellStyle name="Normal 2 11 6" xfId="12951"/>
    <cellStyle name="Normal 2 12" xfId="2820"/>
    <cellStyle name="Normal 2 12 2" xfId="6329"/>
    <cellStyle name="Normal 2 13" xfId="2821"/>
    <cellStyle name="Normal 2 13 2" xfId="6330"/>
    <cellStyle name="Normal 2 14" xfId="2822"/>
    <cellStyle name="Normal 2 14 2" xfId="6331"/>
    <cellStyle name="Normal 2 15" xfId="2823"/>
    <cellStyle name="Normal 2 15 2" xfId="3103"/>
    <cellStyle name="Normal 2 16" xfId="2824"/>
    <cellStyle name="Normal 2 16 2" xfId="3104"/>
    <cellStyle name="Normal 2 17" xfId="2825"/>
    <cellStyle name="Normal 2 17 2" xfId="3107"/>
    <cellStyle name="Normal 2 18" xfId="2826"/>
    <cellStyle name="Normal 2 18 2" xfId="6332"/>
    <cellStyle name="Normal 2 19" xfId="2827"/>
    <cellStyle name="Normal 2 19 2" xfId="3105"/>
    <cellStyle name="Normal 2 2" xfId="2828"/>
    <cellStyle name="Normal 2 2 2" xfId="2829"/>
    <cellStyle name="Normal 2 2 2 2" xfId="6333"/>
    <cellStyle name="Normal 2 2 2 2 2" xfId="10979"/>
    <cellStyle name="Normal 2 2 2 2 2 2" xfId="19994"/>
    <cellStyle name="Normal 2 2 2 2 3" xfId="15487"/>
    <cellStyle name="Normal 2 2 2 3" xfId="8447"/>
    <cellStyle name="Normal 2 2 2 3 2" xfId="17462"/>
    <cellStyle name="Normal 2 2 2 4" xfId="12955"/>
    <cellStyle name="Normal 2 2 3" xfId="2830"/>
    <cellStyle name="Normal 2 2 3 2" xfId="2831"/>
    <cellStyle name="Normal 2 2 3 2 2" xfId="3955"/>
    <cellStyle name="Normal 2 2 3 2 2 2" xfId="6334"/>
    <cellStyle name="Normal 2 2 3 2 2 2 2" xfId="10980"/>
    <cellStyle name="Normal 2 2 3 2 2 2 2 2" xfId="19995"/>
    <cellStyle name="Normal 2 2 3 2 2 2 3" xfId="15488"/>
    <cellStyle name="Normal 2 2 3 2 2 3" xfId="8797"/>
    <cellStyle name="Normal 2 2 3 2 2 3 2" xfId="17812"/>
    <cellStyle name="Normal 2 2 3 2 2 4" xfId="13305"/>
    <cellStyle name="Normal 2 2 3 2 3" xfId="6335"/>
    <cellStyle name="Normal 2 2 3 2 3 2" xfId="10981"/>
    <cellStyle name="Normal 2 2 3 2 3 2 2" xfId="19996"/>
    <cellStyle name="Normal 2 2 3 2 3 3" xfId="15489"/>
    <cellStyle name="Normal 2 2 3 2 4" xfId="8449"/>
    <cellStyle name="Normal 2 2 3 2 4 2" xfId="17464"/>
    <cellStyle name="Normal 2 2 3 2 5" xfId="12957"/>
    <cellStyle name="Normal 2 2 3 3" xfId="6336"/>
    <cellStyle name="Normal 2 2 3 3 2" xfId="10982"/>
    <cellStyle name="Normal 2 2 3 3 2 2" xfId="19997"/>
    <cellStyle name="Normal 2 2 3 3 3" xfId="15490"/>
    <cellStyle name="Normal 2 2 3 4" xfId="8448"/>
    <cellStyle name="Normal 2 2 3 4 2" xfId="17463"/>
    <cellStyle name="Normal 2 2 3 5" xfId="12956"/>
    <cellStyle name="Normal 2 2 4" xfId="4015"/>
    <cellStyle name="Normal 2 2 5" xfId="6337"/>
    <cellStyle name="Normal 2 2 5 2" xfId="10983"/>
    <cellStyle name="Normal 2 2 5 2 2" xfId="19998"/>
    <cellStyle name="Normal 2 2 5 3" xfId="15491"/>
    <cellStyle name="Normal 2 2 6" xfId="8446"/>
    <cellStyle name="Normal 2 2 6 2" xfId="17461"/>
    <cellStyle name="Normal 2 2 7" xfId="12954"/>
    <cellStyle name="Normal 2 2_draft transactions report_052009_rvsd" xfId="2832"/>
    <cellStyle name="Normal 2 20" xfId="2833"/>
    <cellStyle name="Normal 2 20 2" xfId="3106"/>
    <cellStyle name="Normal 2 21" xfId="2834"/>
    <cellStyle name="Normal 2 21 2" xfId="6338"/>
    <cellStyle name="Normal 2 22" xfId="2835"/>
    <cellStyle name="Normal 2 22 2" xfId="6339"/>
    <cellStyle name="Normal 2 23" xfId="2836"/>
    <cellStyle name="Normal 2 23 2" xfId="6340"/>
    <cellStyle name="Normal 2 24" xfId="2837"/>
    <cellStyle name="Normal 2 24 2" xfId="6341"/>
    <cellStyle name="Normal 2 25" xfId="3186"/>
    <cellStyle name="Normal 2 26" xfId="3230"/>
    <cellStyle name="Normal 2 27" xfId="3272"/>
    <cellStyle name="Normal 2 28" xfId="3314"/>
    <cellStyle name="Normal 2 29" xfId="3351"/>
    <cellStyle name="Normal 2 3" xfId="2838"/>
    <cellStyle name="Normal 2 3 2" xfId="6342"/>
    <cellStyle name="Normal 2 3 2 2" xfId="10984"/>
    <cellStyle name="Normal 2 3 2 2 2" xfId="19999"/>
    <cellStyle name="Normal 2 3 2 3" xfId="15492"/>
    <cellStyle name="Normal 2 3 3" xfId="8450"/>
    <cellStyle name="Normal 2 3 3 2" xfId="17465"/>
    <cellStyle name="Normal 2 3 4" xfId="12958"/>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38" xfId="4010"/>
    <cellStyle name="Normal 2 39" xfId="4023"/>
    <cellStyle name="Normal 2 4" xfId="2839"/>
    <cellStyle name="Normal 2 4 2" xfId="6343"/>
    <cellStyle name="Normal 2 4 2 2" xfId="10985"/>
    <cellStyle name="Normal 2 4 2 2 2" xfId="20000"/>
    <cellStyle name="Normal 2 4 2 3" xfId="15493"/>
    <cellStyle name="Normal 2 4 3" xfId="8451"/>
    <cellStyle name="Normal 2 4 3 2" xfId="17466"/>
    <cellStyle name="Normal 2 4 4" xfId="12959"/>
    <cellStyle name="Normal 2 40" xfId="4024"/>
    <cellStyle name="Normal 2 41" xfId="4025"/>
    <cellStyle name="Normal 2 42" xfId="6344"/>
    <cellStyle name="Normal 2 42 2" xfId="10986"/>
    <cellStyle name="Normal 2 42 2 2" xfId="20001"/>
    <cellStyle name="Normal 2 42 3" xfId="15494"/>
    <cellStyle name="Normal 2 43" xfId="8441"/>
    <cellStyle name="Normal 2 43 2" xfId="17456"/>
    <cellStyle name="Normal 2 44" xfId="12949"/>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20"/>
    <cellStyle name="Normal 2 5 2 2 2 2 2 2 2 2 2" xfId="3941"/>
    <cellStyle name="Normal 2 5 2 2 2 2 2 2 2 2 2 2" xfId="3971"/>
    <cellStyle name="Normal 2 5 2 2 2 2 2 2 2 2 2 2 2" xfId="3976"/>
    <cellStyle name="Normal 2 5 2 2 2 2 2 2 2 2 2 2 2 2" xfId="6345"/>
    <cellStyle name="Normal 2 5 2 2 2 2 2 2 2 2 2 2 2 2 2" xfId="10987"/>
    <cellStyle name="Normal 2 5 2 2 2 2 2 2 2 2 2 2 2 2 2 2" xfId="20002"/>
    <cellStyle name="Normal 2 5 2 2 2 2 2 2 2 2 2 2 2 2 3" xfId="15495"/>
    <cellStyle name="Normal 2 5 2 2 2 2 2 2 2 2 2 2 2 3" xfId="6578"/>
    <cellStyle name="Normal 2 5 2 2 2 2 2 2 2 2 2 2 2 3 2" xfId="11086"/>
    <cellStyle name="Normal 2 5 2 2 2 2 2 2 2 2 2 2 2 3 2 2" xfId="20101"/>
    <cellStyle name="Normal 2 5 2 2 2 2 2 2 2 2 2 2 2 3 3" xfId="15594"/>
    <cellStyle name="Normal 2 5 2 2 2 2 2 2 2 2 2 2 2 4" xfId="6589"/>
    <cellStyle name="Normal 2 5 2 2 2 2 2 2 2 2 2 2 2 4 2" xfId="11097"/>
    <cellStyle name="Normal 2 5 2 2 2 2 2 2 2 2 2 2 2 4 2 2" xfId="20112"/>
    <cellStyle name="Normal 2 5 2 2 2 2 2 2 2 2 2 2 2 4 3" xfId="15605"/>
    <cellStyle name="Normal 2 5 2 2 2 2 2 2 2 2 2 2 2 5" xfId="8818"/>
    <cellStyle name="Normal 2 5 2 2 2 2 2 2 2 2 2 2 2 5 2" xfId="17833"/>
    <cellStyle name="Normal 2 5 2 2 2 2 2 2 2 2 2 2 2 6" xfId="13326"/>
    <cellStyle name="Normal 2 5 2 2 2 2 2 2 2 2 2 2 3" xfId="6346"/>
    <cellStyle name="Normal 2 5 2 2 2 2 2 2 2 2 2 2 3 2" xfId="10988"/>
    <cellStyle name="Normal 2 5 2 2 2 2 2 2 2 2 2 2 3 2 2" xfId="20003"/>
    <cellStyle name="Normal 2 5 2 2 2 2 2 2 2 2 2 2 3 3" xfId="15496"/>
    <cellStyle name="Normal 2 5 2 2 2 2 2 2 2 2 2 2 4" xfId="8813"/>
    <cellStyle name="Normal 2 5 2 2 2 2 2 2 2 2 2 2 4 2" xfId="17828"/>
    <cellStyle name="Normal 2 5 2 2 2 2 2 2 2 2 2 2 5" xfId="13321"/>
    <cellStyle name="Normal 2 5 2 2 2 2 2 2 2 2 2 3" xfId="3973"/>
    <cellStyle name="Normal 2 5 2 2 2 2 2 2 2 2 2 3 2" xfId="6347"/>
    <cellStyle name="Normal 2 5 2 2 2 2 2 2 2 2 2 3 2 2" xfId="10989"/>
    <cellStyle name="Normal 2 5 2 2 2 2 2 2 2 2 2 3 2 2 2" xfId="20004"/>
    <cellStyle name="Normal 2 5 2 2 2 2 2 2 2 2 2 3 2 3" xfId="15497"/>
    <cellStyle name="Normal 2 5 2 2 2 2 2 2 2 2 2 3 3" xfId="8815"/>
    <cellStyle name="Normal 2 5 2 2 2 2 2 2 2 2 2 3 3 2" xfId="17830"/>
    <cellStyle name="Normal 2 5 2 2 2 2 2 2 2 2 2 3 4" xfId="13323"/>
    <cellStyle name="Normal 2 5 2 2 2 2 2 2 2 2 2 4" xfId="6348"/>
    <cellStyle name="Normal 2 5 2 2 2 2 2 2 2 2 2 4 2" xfId="10990"/>
    <cellStyle name="Normal 2 5 2 2 2 2 2 2 2 2 2 4 2 2" xfId="20005"/>
    <cellStyle name="Normal 2 5 2 2 2 2 2 2 2 2 2 4 3" xfId="15498"/>
    <cellStyle name="Normal 2 5 2 2 2 2 2 2 2 2 2 5" xfId="8783"/>
    <cellStyle name="Normal 2 5 2 2 2 2 2 2 2 2 2 5 2" xfId="17798"/>
    <cellStyle name="Normal 2 5 2 2 2 2 2 2 2 2 2 6" xfId="13291"/>
    <cellStyle name="Normal 2 5 2 2 2 2 2 2 2 2 3" xfId="6349"/>
    <cellStyle name="Normal 2 5 2 2 2 2 2 2 2 2 3 2" xfId="10991"/>
    <cellStyle name="Normal 2 5 2 2 2 2 2 2 2 2 3 2 2" xfId="20006"/>
    <cellStyle name="Normal 2 5 2 2 2 2 2 2 2 2 3 3" xfId="15499"/>
    <cellStyle name="Normal 2 5 2 2 2 2 2 2 2 2 4" xfId="8762"/>
    <cellStyle name="Normal 2 5 2 2 2 2 2 2 2 2 4 2" xfId="17777"/>
    <cellStyle name="Normal 2 5 2 2 2 2 2 2 2 2 5" xfId="13270"/>
    <cellStyle name="Normal 2 5 2 2 2 2 2 2 2 3" xfId="6350"/>
    <cellStyle name="Normal 2 5 2 2 2 2 2 2 2 3 2" xfId="10992"/>
    <cellStyle name="Normal 2 5 2 2 2 2 2 2 2 3 2 2" xfId="20007"/>
    <cellStyle name="Normal 2 5 2 2 2 2 2 2 2 3 3" xfId="15500"/>
    <cellStyle name="Normal 2 5 2 2 2 2 2 2 2 4" xfId="8757"/>
    <cellStyle name="Normal 2 5 2 2 2 2 2 2 2 4 2" xfId="17772"/>
    <cellStyle name="Normal 2 5 2 2 2 2 2 2 2 5" xfId="13265"/>
    <cellStyle name="Normal 2 5 2 2 2 2 2 2 3" xfId="3962"/>
    <cellStyle name="Normal 2 5 2 2 2 2 2 2 3 2" xfId="6351"/>
    <cellStyle name="Normal 2 5 2 2 2 2 2 2 3 2 2" xfId="10993"/>
    <cellStyle name="Normal 2 5 2 2 2 2 2 2 3 2 2 2" xfId="20008"/>
    <cellStyle name="Normal 2 5 2 2 2 2 2 2 3 2 3" xfId="15501"/>
    <cellStyle name="Normal 2 5 2 2 2 2 2 2 3 3" xfId="8804"/>
    <cellStyle name="Normal 2 5 2 2 2 2 2 2 3 3 2" xfId="17819"/>
    <cellStyle name="Normal 2 5 2 2 2 2 2 2 3 4" xfId="13312"/>
    <cellStyle name="Normal 2 5 2 2 2 2 2 2 4" xfId="3981"/>
    <cellStyle name="Normal 2 5 2 2 2 2 2 2 4 2" xfId="6352"/>
    <cellStyle name="Normal 2 5 2 2 2 2 2 2 4 2 2" xfId="10994"/>
    <cellStyle name="Normal 2 5 2 2 2 2 2 2 4 2 2 2" xfId="20009"/>
    <cellStyle name="Normal 2 5 2 2 2 2 2 2 4 2 3" xfId="15502"/>
    <cellStyle name="Normal 2 5 2 2 2 2 2 2 4 3" xfId="8823"/>
    <cellStyle name="Normal 2 5 2 2 2 2 2 2 4 3 2" xfId="17838"/>
    <cellStyle name="Normal 2 5 2 2 2 2 2 2 4 4" xfId="13331"/>
    <cellStyle name="Normal 2 5 2 2 2 2 2 2 5" xfId="4000"/>
    <cellStyle name="Normal 2 5 2 2 2 2 2 2 5 2" xfId="6353"/>
    <cellStyle name="Normal 2 5 2 2 2 2 2 2 5 2 2" xfId="10995"/>
    <cellStyle name="Normal 2 5 2 2 2 2 2 2 5 2 2 2" xfId="20010"/>
    <cellStyle name="Normal 2 5 2 2 2 2 2 2 5 2 3" xfId="15503"/>
    <cellStyle name="Normal 2 5 2 2 2 2 2 2 5 3" xfId="6584"/>
    <cellStyle name="Normal 2 5 2 2 2 2 2 2 5 3 2" xfId="11092"/>
    <cellStyle name="Normal 2 5 2 2 2 2 2 2 5 3 2 2" xfId="20107"/>
    <cellStyle name="Normal 2 5 2 2 2 2 2 2 5 3 3" xfId="15600"/>
    <cellStyle name="Normal 2 5 2 2 2 2 2 2 5 4" xfId="6595"/>
    <cellStyle name="Normal 2 5 2 2 2 2 2 2 5 4 2" xfId="11103"/>
    <cellStyle name="Normal 2 5 2 2 2 2 2 2 5 4 2 2" xfId="20118"/>
    <cellStyle name="Normal 2 5 2 2 2 2 2 2 5 4 3" xfId="15611"/>
    <cellStyle name="Normal 2 5 2 2 2 2 2 2 5 5" xfId="8826"/>
    <cellStyle name="Normal 2 5 2 2 2 2 2 2 5 5 2" xfId="17841"/>
    <cellStyle name="Normal 2 5 2 2 2 2 2 2 5 6" xfId="13334"/>
    <cellStyle name="Normal 2 5 2 2 2 2 2 2 6" xfId="6354"/>
    <cellStyle name="Normal 2 5 2 2 2 2 2 2 6 2" xfId="10996"/>
    <cellStyle name="Normal 2 5 2 2 2 2 2 2 6 2 2" xfId="20011"/>
    <cellStyle name="Normal 2 5 2 2 2 2 2 2 6 3" xfId="15504"/>
    <cellStyle name="Normal 2 5 2 2 2 2 2 2 7" xfId="8458"/>
    <cellStyle name="Normal 2 5 2 2 2 2 2 2 7 2" xfId="17473"/>
    <cellStyle name="Normal 2 5 2 2 2 2 2 2 8" xfId="12966"/>
    <cellStyle name="Normal 2 5 2 2 2 2 2 3" xfId="6355"/>
    <cellStyle name="Normal 2 5 2 2 2 2 2 3 2" xfId="10997"/>
    <cellStyle name="Normal 2 5 2 2 2 2 2 3 2 2" xfId="20012"/>
    <cellStyle name="Normal 2 5 2 2 2 2 2 3 3" xfId="15505"/>
    <cellStyle name="Normal 2 5 2 2 2 2 2 4" xfId="8457"/>
    <cellStyle name="Normal 2 5 2 2 2 2 2 4 2" xfId="17472"/>
    <cellStyle name="Normal 2 5 2 2 2 2 2 5" xfId="12965"/>
    <cellStyle name="Normal 2 5 2 2 2 2 3" xfId="6356"/>
    <cellStyle name="Normal 2 5 2 2 2 2 3 2" xfId="10998"/>
    <cellStyle name="Normal 2 5 2 2 2 2 3 2 2" xfId="20013"/>
    <cellStyle name="Normal 2 5 2 2 2 2 3 3" xfId="15506"/>
    <cellStyle name="Normal 2 5 2 2 2 2 4" xfId="8456"/>
    <cellStyle name="Normal 2 5 2 2 2 2 4 2" xfId="17471"/>
    <cellStyle name="Normal 2 5 2 2 2 2 5" xfId="12964"/>
    <cellStyle name="Normal 2 5 2 2 2 3" xfId="6357"/>
    <cellStyle name="Normal 2 5 2 2 2 3 2" xfId="10999"/>
    <cellStyle name="Normal 2 5 2 2 2 3 2 2" xfId="20014"/>
    <cellStyle name="Normal 2 5 2 2 2 3 3" xfId="15507"/>
    <cellStyle name="Normal 2 5 2 2 2 4" xfId="8455"/>
    <cellStyle name="Normal 2 5 2 2 2 4 2" xfId="17470"/>
    <cellStyle name="Normal 2 5 2 2 2 5" xfId="12963"/>
    <cellStyle name="Normal 2 5 2 2 3" xfId="6358"/>
    <cellStyle name="Normal 2 5 2 2 3 2" xfId="11000"/>
    <cellStyle name="Normal 2 5 2 2 3 2 2" xfId="20015"/>
    <cellStyle name="Normal 2 5 2 2 3 3" xfId="15508"/>
    <cellStyle name="Normal 2 5 2 2 4" xfId="8454"/>
    <cellStyle name="Normal 2 5 2 2 4 2" xfId="17469"/>
    <cellStyle name="Normal 2 5 2 2 5" xfId="12962"/>
    <cellStyle name="Normal 2 5 2 2_draft transactions report_052009_rvsd" xfId="2847"/>
    <cellStyle name="Normal 2 5 2 3" xfId="6359"/>
    <cellStyle name="Normal 2 5 2 3 2" xfId="11001"/>
    <cellStyle name="Normal 2 5 2 3 2 2" xfId="20016"/>
    <cellStyle name="Normal 2 5 2 3 3" xfId="15509"/>
    <cellStyle name="Normal 2 5 2 4" xfId="8453"/>
    <cellStyle name="Normal 2 5 2 4 2" xfId="17468"/>
    <cellStyle name="Normal 2 5 2 5" xfId="12961"/>
    <cellStyle name="Normal 2 5 2_draft transactions report_052009_rvsd" xfId="2848"/>
    <cellStyle name="Normal 2 5 3" xfId="6360"/>
    <cellStyle name="Normal 2 5 3 2" xfId="11002"/>
    <cellStyle name="Normal 2 5 3 2 2" xfId="20017"/>
    <cellStyle name="Normal 2 5 3 3" xfId="15510"/>
    <cellStyle name="Normal 2 5 4" xfId="8452"/>
    <cellStyle name="Normal 2 5 4 2" xfId="17467"/>
    <cellStyle name="Normal 2 5 5" xfId="12960"/>
    <cellStyle name="Normal 2 5_draft transactions report_052009_rvsd" xfId="2849"/>
    <cellStyle name="Normal 2 6" xfId="2850"/>
    <cellStyle name="Normal 2 6 2" xfId="2851"/>
    <cellStyle name="Normal 2 6 2 2" xfId="3102"/>
    <cellStyle name="Normal 2 6 2 2 2" xfId="3918"/>
    <cellStyle name="Normal 2 6 2 2 2 2" xfId="3923"/>
    <cellStyle name="Normal 2 6 2 2 2 2 2" xfId="3924"/>
    <cellStyle name="Normal 2 6 2 2 2 2 2 2" xfId="6361"/>
    <cellStyle name="Normal 2 6 2 2 2 2 2 2 2" xfId="11003"/>
    <cellStyle name="Normal 2 6 2 2 2 2 2 2 2 2" xfId="20018"/>
    <cellStyle name="Normal 2 6 2 2 2 2 2 2 3" xfId="15511"/>
    <cellStyle name="Normal 2 6 2 2 2 2 2 3" xfId="8766"/>
    <cellStyle name="Normal 2 6 2 2 2 2 2 3 2" xfId="17781"/>
    <cellStyle name="Normal 2 6 2 2 2 2 2 4" xfId="13274"/>
    <cellStyle name="Normal 2 6 2 2 2 2 3" xfId="6362"/>
    <cellStyle name="Normal 2 6 2 2 2 2 3 2" xfId="11004"/>
    <cellStyle name="Normal 2 6 2 2 2 2 3 2 2" xfId="20019"/>
    <cellStyle name="Normal 2 6 2 2 2 2 3 3" xfId="15512"/>
    <cellStyle name="Normal 2 6 2 2 2 2 4" xfId="8765"/>
    <cellStyle name="Normal 2 6 2 2 2 2 4 2" xfId="17780"/>
    <cellStyle name="Normal 2 6 2 2 2 2 5" xfId="13273"/>
    <cellStyle name="Normal 2 6 2 2 2 3" xfId="3925"/>
    <cellStyle name="Normal 2 6 2 2 2 3 2" xfId="3950"/>
    <cellStyle name="Normal 2 6 2 2 2 3 2 2" xfId="3963"/>
    <cellStyle name="Normal 2 6 2 2 2 3 2 2 2" xfId="3968"/>
    <cellStyle name="Normal 2 6 2 2 2 3 2 2 2 2" xfId="6363"/>
    <cellStyle name="Normal 2 6 2 2 2 3 2 2 2 2 2" xfId="11005"/>
    <cellStyle name="Normal 2 6 2 2 2 3 2 2 2 2 2 2" xfId="20020"/>
    <cellStyle name="Normal 2 6 2 2 2 3 2 2 2 2 3" xfId="15513"/>
    <cellStyle name="Normal 2 6 2 2 2 3 2 2 2 3" xfId="8810"/>
    <cellStyle name="Normal 2 6 2 2 2 3 2 2 2 3 2" xfId="17825"/>
    <cellStyle name="Normal 2 6 2 2 2 3 2 2 2 4" xfId="13318"/>
    <cellStyle name="Normal 2 6 2 2 2 3 2 2 3" xfId="6364"/>
    <cellStyle name="Normal 2 6 2 2 2 3 2 2 3 2" xfId="11006"/>
    <cellStyle name="Normal 2 6 2 2 2 3 2 2 3 2 2" xfId="20021"/>
    <cellStyle name="Normal 2 6 2 2 2 3 2 2 3 3" xfId="15514"/>
    <cellStyle name="Normal 2 6 2 2 2 3 2 2 4" xfId="8805"/>
    <cellStyle name="Normal 2 6 2 2 2 3 2 2 4 2" xfId="17820"/>
    <cellStyle name="Normal 2 6 2 2 2 3 2 2 5" xfId="13313"/>
    <cellStyle name="Normal 2 6 2 2 2 3 2 3" xfId="6365"/>
    <cellStyle name="Normal 2 6 2 2 2 3 2 3 2" xfId="11007"/>
    <cellStyle name="Normal 2 6 2 2 2 3 2 3 2 2" xfId="20022"/>
    <cellStyle name="Normal 2 6 2 2 2 3 2 3 3" xfId="15515"/>
    <cellStyle name="Normal 2 6 2 2 2 3 2 4" xfId="8792"/>
    <cellStyle name="Normal 2 6 2 2 2 3 2 4 2" xfId="17807"/>
    <cellStyle name="Normal 2 6 2 2 2 3 2 5" xfId="13300"/>
    <cellStyle name="Normal 2 6 2 2 2 3 3" xfId="6366"/>
    <cellStyle name="Normal 2 6 2 2 2 3 3 2" xfId="11008"/>
    <cellStyle name="Normal 2 6 2 2 2 3 3 2 2" xfId="20023"/>
    <cellStyle name="Normal 2 6 2 2 2 3 3 3" xfId="15516"/>
    <cellStyle name="Normal 2 6 2 2 2 3 4" xfId="8767"/>
    <cellStyle name="Normal 2 6 2 2 2 3 4 2" xfId="17782"/>
    <cellStyle name="Normal 2 6 2 2 2 3 5" xfId="13275"/>
    <cellStyle name="Normal 2 6 2 2 2 4" xfId="6367"/>
    <cellStyle name="Normal 2 6 2 2 2 4 2" xfId="11009"/>
    <cellStyle name="Normal 2 6 2 2 2 4 2 2" xfId="20024"/>
    <cellStyle name="Normal 2 6 2 2 2 4 3" xfId="15517"/>
    <cellStyle name="Normal 2 6 2 2 2 5" xfId="8760"/>
    <cellStyle name="Normal 2 6 2 2 2 5 2" xfId="17775"/>
    <cellStyle name="Normal 2 6 2 2 2 6" xfId="13268"/>
    <cellStyle name="Normal 2 6 2 2 3" xfId="6368"/>
    <cellStyle name="Normal 2 6 2 2 3 2" xfId="11010"/>
    <cellStyle name="Normal 2 6 2 2 3 2 2" xfId="20025"/>
    <cellStyle name="Normal 2 6 2 2 3 3" xfId="15518"/>
    <cellStyle name="Normal 2 6 2 2 4" xfId="8496"/>
    <cellStyle name="Normal 2 6 2 2 4 2" xfId="17511"/>
    <cellStyle name="Normal 2 6 2 2 5" xfId="13004"/>
    <cellStyle name="Normal 2 6 2 3" xfId="6369"/>
    <cellStyle name="Normal 2 6 2 3 2" xfId="11011"/>
    <cellStyle name="Normal 2 6 2 3 2 2" xfId="20026"/>
    <cellStyle name="Normal 2 6 2 3 3" xfId="15519"/>
    <cellStyle name="Normal 2 6 2 4" xfId="8460"/>
    <cellStyle name="Normal 2 6 2 4 2" xfId="17475"/>
    <cellStyle name="Normal 2 6 2 5" xfId="12968"/>
    <cellStyle name="Normal 2 6 3" xfId="6370"/>
    <cellStyle name="Normal 2 6 3 2" xfId="11012"/>
    <cellStyle name="Normal 2 6 3 2 2" xfId="20027"/>
    <cellStyle name="Normal 2 6 3 3" xfId="15520"/>
    <cellStyle name="Normal 2 6 4" xfId="8459"/>
    <cellStyle name="Normal 2 6 4 2" xfId="17474"/>
    <cellStyle name="Normal 2 6 5" xfId="12967"/>
    <cellStyle name="Normal 2 6_draft transactions report_052009_rvsd" xfId="2852"/>
    <cellStyle name="Normal 2 7" xfId="2853"/>
    <cellStyle name="Normal 2 7 2" xfId="6371"/>
    <cellStyle name="Normal 2 7 2 2" xfId="11013"/>
    <cellStyle name="Normal 2 7 2 2 2" xfId="20028"/>
    <cellStyle name="Normal 2 7 2 3" xfId="15521"/>
    <cellStyle name="Normal 2 7 3" xfId="8461"/>
    <cellStyle name="Normal 2 7 3 2" xfId="17476"/>
    <cellStyle name="Normal 2 7 4" xfId="12969"/>
    <cellStyle name="Normal 2 8" xfId="2854"/>
    <cellStyle name="Normal 2 8 2" xfId="6372"/>
    <cellStyle name="Normal 2 8 2 2" xfId="11014"/>
    <cellStyle name="Normal 2 8 2 2 2" xfId="20029"/>
    <cellStyle name="Normal 2 8 2 3" xfId="15522"/>
    <cellStyle name="Normal 2 8 3" xfId="8462"/>
    <cellStyle name="Normal 2 8 3 2" xfId="17477"/>
    <cellStyle name="Normal 2 8 4" xfId="12970"/>
    <cellStyle name="Normal 2 9" xfId="2855"/>
    <cellStyle name="Normal 2 9 2" xfId="6373"/>
    <cellStyle name="Normal 2 9 2 2" xfId="11015"/>
    <cellStyle name="Normal 2 9 2 2 2" xfId="20030"/>
    <cellStyle name="Normal 2 9 2 3" xfId="15523"/>
    <cellStyle name="Normal 2 9 3" xfId="8463"/>
    <cellStyle name="Normal 2 9 3 2" xfId="17478"/>
    <cellStyle name="Normal 2 9 4" xfId="12971"/>
    <cellStyle name="Normal 2_draft transactions report_052009_rvsd" xfId="2856"/>
    <cellStyle name="Normal 3" xfId="2857"/>
    <cellStyle name="Normal 3 2" xfId="2858"/>
    <cellStyle name="Normal 3 3" xfId="2859"/>
    <cellStyle name="Normal 3 4" xfId="4012"/>
    <cellStyle name="Normal 3 4 2" xfId="6374"/>
    <cellStyle name="Normal 3 4 2 2" xfId="11016"/>
    <cellStyle name="Normal 3 4 2 2 2" xfId="20031"/>
    <cellStyle name="Normal 3 4 2 3" xfId="15524"/>
    <cellStyle name="Normal 3 4 3" xfId="8831"/>
    <cellStyle name="Normal 3 4 3 2" xfId="17846"/>
    <cellStyle name="Normal 3 4 4" xfId="13339"/>
    <cellStyle name="Normal 3_draft transactions report_052009_rvsd" xfId="2860"/>
    <cellStyle name="Normal 4" xfId="3967"/>
    <cellStyle name="Normal 4 2" xfId="3980"/>
    <cellStyle name="Normal 4 2 2" xfId="6375"/>
    <cellStyle name="Normal 4 2 2 2" xfId="11017"/>
    <cellStyle name="Normal 4 2 2 2 2" xfId="20032"/>
    <cellStyle name="Normal 4 2 2 3" xfId="15525"/>
    <cellStyle name="Normal 4 2 3" xfId="8822"/>
    <cellStyle name="Normal 4 2 3 2" xfId="17837"/>
    <cellStyle name="Normal 4 2 4" xfId="13330"/>
    <cellStyle name="Normal 4 3" xfId="4013"/>
    <cellStyle name="Normal 4 4" xfId="6376"/>
    <cellStyle name="Normal 4 4 2" xfId="11018"/>
    <cellStyle name="Normal 4 4 2 2" xfId="20033"/>
    <cellStyle name="Normal 4 4 3" xfId="15526"/>
    <cellStyle name="Normal 4 5" xfId="8809"/>
    <cellStyle name="Normal 4 5 2" xfId="17824"/>
    <cellStyle name="Normal 4 6" xfId="13317"/>
    <cellStyle name="Normal 5" xfId="2861"/>
    <cellStyle name="Normal 5 2" xfId="2862"/>
    <cellStyle name="Normal 5 2 2" xfId="2863"/>
    <cellStyle name="Normal 5 2 2 2" xfId="6377"/>
    <cellStyle name="Normal 5 2 2 2 2" xfId="11019"/>
    <cellStyle name="Normal 5 2 2 2 2 2" xfId="20034"/>
    <cellStyle name="Normal 5 2 2 2 3" xfId="15527"/>
    <cellStyle name="Normal 5 2 2 3" xfId="8466"/>
    <cellStyle name="Normal 5 2 2 3 2" xfId="17481"/>
    <cellStyle name="Normal 5 2 2 4" xfId="12974"/>
    <cellStyle name="Normal 5 2 3" xfId="6378"/>
    <cellStyle name="Normal 5 2 3 2" xfId="11020"/>
    <cellStyle name="Normal 5 2 3 2 2" xfId="20035"/>
    <cellStyle name="Normal 5 2 3 3" xfId="15528"/>
    <cellStyle name="Normal 5 2 4" xfId="8465"/>
    <cellStyle name="Normal 5 2 4 2" xfId="17480"/>
    <cellStyle name="Normal 5 2 5" xfId="12973"/>
    <cellStyle name="Normal 5 2_draft transactions report_052009_rvsd" xfId="2864"/>
    <cellStyle name="Normal 5 3" xfId="2865"/>
    <cellStyle name="Normal 5 3 2" xfId="6379"/>
    <cellStyle name="Normal 5 3 2 2" xfId="11021"/>
    <cellStyle name="Normal 5 3 2 2 2" xfId="20036"/>
    <cellStyle name="Normal 5 3 2 3" xfId="15529"/>
    <cellStyle name="Normal 5 3 3" xfId="8467"/>
    <cellStyle name="Normal 5 3 3 2" xfId="17482"/>
    <cellStyle name="Normal 5 3 4" xfId="12975"/>
    <cellStyle name="Normal 5 4" xfId="2866"/>
    <cellStyle name="Normal 5 4 2" xfId="2867"/>
    <cellStyle name="Normal 5 4 2 2" xfId="3929"/>
    <cellStyle name="Normal 5 4 2 2 2" xfId="3932"/>
    <cellStyle name="Normal 5 4 2 2 2 2" xfId="6380"/>
    <cellStyle name="Normal 5 4 2 2 2 2 2" xfId="11022"/>
    <cellStyle name="Normal 5 4 2 2 2 2 2 2" xfId="20037"/>
    <cellStyle name="Normal 5 4 2 2 2 2 3" xfId="15530"/>
    <cellStyle name="Normal 5 4 2 2 2 3" xfId="8774"/>
    <cellStyle name="Normal 5 4 2 2 2 3 2" xfId="17789"/>
    <cellStyle name="Normal 5 4 2 2 2 4" xfId="13282"/>
    <cellStyle name="Normal 5 4 2 2 3" xfId="3934"/>
    <cellStyle name="Normal 5 4 2 2 3 2" xfId="3939"/>
    <cellStyle name="Normal 5 4 2 2 3 2 2" xfId="3946"/>
    <cellStyle name="Normal 5 4 2 2 3 2 2 2" xfId="6381"/>
    <cellStyle name="Normal 5 4 2 2 3 2 2 2 2" xfId="11023"/>
    <cellStyle name="Normal 5 4 2 2 3 2 2 2 2 2" xfId="20038"/>
    <cellStyle name="Normal 5 4 2 2 3 2 2 2 3" xfId="15531"/>
    <cellStyle name="Normal 5 4 2 2 3 2 2 3" xfId="8788"/>
    <cellStyle name="Normal 5 4 2 2 3 2 2 3 2" xfId="17803"/>
    <cellStyle name="Normal 5 4 2 2 3 2 2 4" xfId="13296"/>
    <cellStyle name="Normal 5 4 2 2 3 2 3" xfId="6382"/>
    <cellStyle name="Normal 5 4 2 2 3 2 3 2" xfId="11024"/>
    <cellStyle name="Normal 5 4 2 2 3 2 3 2 2" xfId="20039"/>
    <cellStyle name="Normal 5 4 2 2 3 2 3 3" xfId="15532"/>
    <cellStyle name="Normal 5 4 2 2 3 2 4" xfId="8781"/>
    <cellStyle name="Normal 5 4 2 2 3 2 4 2" xfId="17796"/>
    <cellStyle name="Normal 5 4 2 2 3 2 5" xfId="13289"/>
    <cellStyle name="Normal 5 4 2 2 3 3" xfId="6383"/>
    <cellStyle name="Normal 5 4 2 2 3 3 2" xfId="11025"/>
    <cellStyle name="Normal 5 4 2 2 3 3 2 2" xfId="20040"/>
    <cellStyle name="Normal 5 4 2 2 3 3 3" xfId="15533"/>
    <cellStyle name="Normal 5 4 2 2 3 4" xfId="8776"/>
    <cellStyle name="Normal 5 4 2 2 3 4 2" xfId="17791"/>
    <cellStyle name="Normal 5 4 2 2 3 5" xfId="13284"/>
    <cellStyle name="Normal 5 4 2 2 4" xfId="6384"/>
    <cellStyle name="Normal 5 4 2 2 4 2" xfId="11026"/>
    <cellStyle name="Normal 5 4 2 2 4 2 2" xfId="20041"/>
    <cellStyle name="Normal 5 4 2 2 4 3" xfId="15534"/>
    <cellStyle name="Normal 5 4 2 2 5" xfId="8771"/>
    <cellStyle name="Normal 5 4 2 2 5 2" xfId="17786"/>
    <cellStyle name="Normal 5 4 2 2 6" xfId="13279"/>
    <cellStyle name="Normal 5 4 2 3" xfId="3956"/>
    <cellStyle name="Normal 5 4 2 3 2" xfId="6385"/>
    <cellStyle name="Normal 5 4 2 3 2 2" xfId="11027"/>
    <cellStyle name="Normal 5 4 2 3 2 2 2" xfId="20042"/>
    <cellStyle name="Normal 5 4 2 3 2 3" xfId="15535"/>
    <cellStyle name="Normal 5 4 2 3 3" xfId="8798"/>
    <cellStyle name="Normal 5 4 2 3 3 2" xfId="17813"/>
    <cellStyle name="Normal 5 4 2 3 4" xfId="13306"/>
    <cellStyle name="Normal 5 4 2 4" xfId="6386"/>
    <cellStyle name="Normal 5 4 2 4 2" xfId="11028"/>
    <cellStyle name="Normal 5 4 2 4 2 2" xfId="20043"/>
    <cellStyle name="Normal 5 4 2 4 3" xfId="15536"/>
    <cellStyle name="Normal 5 4 2 5" xfId="8469"/>
    <cellStyle name="Normal 5 4 2 5 2" xfId="17484"/>
    <cellStyle name="Normal 5 4 2 6" xfId="12977"/>
    <cellStyle name="Normal 5 4 3" xfId="6387"/>
    <cellStyle name="Normal 5 4 3 2" xfId="11029"/>
    <cellStyle name="Normal 5 4 3 2 2" xfId="20044"/>
    <cellStyle name="Normal 5 4 3 3" xfId="15537"/>
    <cellStyle name="Normal 5 4 4" xfId="8468"/>
    <cellStyle name="Normal 5 4 4 2" xfId="17483"/>
    <cellStyle name="Normal 5 4 5" xfId="12976"/>
    <cellStyle name="Normal 5 5" xfId="6388"/>
    <cellStyle name="Normal 5 5 2" xfId="11030"/>
    <cellStyle name="Normal 5 5 2 2" xfId="20045"/>
    <cellStyle name="Normal 5 5 3" xfId="15538"/>
    <cellStyle name="Normal 5 6" xfId="8464"/>
    <cellStyle name="Normal 5 6 2" xfId="17479"/>
    <cellStyle name="Normal 5 7" xfId="12972"/>
    <cellStyle name="Normal 5_draft transactions report_052009_rvsd" xfId="2868"/>
    <cellStyle name="Normal 6" xfId="2869"/>
    <cellStyle name="Normal 6 2" xfId="2870"/>
    <cellStyle name="Normal 6 2 2" xfId="2871"/>
    <cellStyle name="Normal 6 2 2 2" xfId="6389"/>
    <cellStyle name="Normal 6 2 2 2 2" xfId="11031"/>
    <cellStyle name="Normal 6 2 2 2 2 2" xfId="20046"/>
    <cellStyle name="Normal 6 2 2 2 3" xfId="15539"/>
    <cellStyle name="Normal 6 2 2 3" xfId="8472"/>
    <cellStyle name="Normal 6 2 2 3 2" xfId="17487"/>
    <cellStyle name="Normal 6 2 2 4" xfId="12980"/>
    <cellStyle name="Normal 6 2 3" xfId="6390"/>
    <cellStyle name="Normal 6 2 3 2" xfId="11032"/>
    <cellStyle name="Normal 6 2 3 2 2" xfId="20047"/>
    <cellStyle name="Normal 6 2 3 3" xfId="15540"/>
    <cellStyle name="Normal 6 2 4" xfId="8471"/>
    <cellStyle name="Normal 6 2 4 2" xfId="17486"/>
    <cellStyle name="Normal 6 2 5" xfId="12979"/>
    <cellStyle name="Normal 6 2_draft transactions report_052009_rvsd" xfId="2872"/>
    <cellStyle name="Normal 6 3" xfId="2873"/>
    <cellStyle name="Normal 6 3 2" xfId="6391"/>
    <cellStyle name="Normal 6 3 2 2" xfId="11033"/>
    <cellStyle name="Normal 6 3 2 2 2" xfId="20048"/>
    <cellStyle name="Normal 6 3 2 3" xfId="15541"/>
    <cellStyle name="Normal 6 3 3" xfId="8473"/>
    <cellStyle name="Normal 6 3 3 2" xfId="17488"/>
    <cellStyle name="Normal 6 3 4" xfId="12981"/>
    <cellStyle name="Normal 6 4" xfId="2874"/>
    <cellStyle name="Normal 6 4 2" xfId="2875"/>
    <cellStyle name="Normal 6 4 2 2" xfId="3957"/>
    <cellStyle name="Normal 6 4 2 2 2" xfId="6392"/>
    <cellStyle name="Normal 6 4 2 2 2 2" xfId="11034"/>
    <cellStyle name="Normal 6 4 2 2 2 2 2" xfId="20049"/>
    <cellStyle name="Normal 6 4 2 2 2 3" xfId="15542"/>
    <cellStyle name="Normal 6 4 2 2 3" xfId="8799"/>
    <cellStyle name="Normal 6 4 2 2 3 2" xfId="17814"/>
    <cellStyle name="Normal 6 4 2 2 4" xfId="13307"/>
    <cellStyle name="Normal 6 4 2 3" xfId="6393"/>
    <cellStyle name="Normal 6 4 2 3 2" xfId="11035"/>
    <cellStyle name="Normal 6 4 2 3 2 2" xfId="20050"/>
    <cellStyle name="Normal 6 4 2 3 3" xfId="15543"/>
    <cellStyle name="Normal 6 4 2 4" xfId="8475"/>
    <cellStyle name="Normal 6 4 2 4 2" xfId="17490"/>
    <cellStyle name="Normal 6 4 2 5" xfId="12983"/>
    <cellStyle name="Normal 6 4 3" xfId="6394"/>
    <cellStyle name="Normal 6 4 3 2" xfId="11036"/>
    <cellStyle name="Normal 6 4 3 2 2" xfId="20051"/>
    <cellStyle name="Normal 6 4 3 3" xfId="15544"/>
    <cellStyle name="Normal 6 4 4" xfId="8474"/>
    <cellStyle name="Normal 6 4 4 2" xfId="17489"/>
    <cellStyle name="Normal 6 4 5" xfId="12982"/>
    <cellStyle name="Normal 6 5" xfId="6395"/>
    <cellStyle name="Normal 6 5 2" xfId="11037"/>
    <cellStyle name="Normal 6 5 2 2" xfId="20052"/>
    <cellStyle name="Normal 6 5 3" xfId="15545"/>
    <cellStyle name="Normal 6 6" xfId="8470"/>
    <cellStyle name="Normal 6 6 2" xfId="17485"/>
    <cellStyle name="Normal 6 7" xfId="12978"/>
    <cellStyle name="Normal 6_draft transactions report_052009_rvsd" xfId="2876"/>
    <cellStyle name="Normal 7" xfId="2877"/>
    <cellStyle name="Normal 7 2" xfId="2878"/>
    <cellStyle name="Normal 7 2 2" xfId="2879"/>
    <cellStyle name="Normal 7 2 2 2" xfId="6396"/>
    <cellStyle name="Normal 7 2 2 2 2" xfId="11038"/>
    <cellStyle name="Normal 7 2 2 2 2 2" xfId="20053"/>
    <cellStyle name="Normal 7 2 2 2 3" xfId="15546"/>
    <cellStyle name="Normal 7 2 2 3" xfId="8478"/>
    <cellStyle name="Normal 7 2 2 3 2" xfId="17493"/>
    <cellStyle name="Normal 7 2 2 4" xfId="12986"/>
    <cellStyle name="Normal 7 2 3" xfId="2880"/>
    <cellStyle name="Normal 7 2 3 2" xfId="2881"/>
    <cellStyle name="Normal 7 2 3 2 2" xfId="3958"/>
    <cellStyle name="Normal 7 2 3 2 2 2" xfId="6397"/>
    <cellStyle name="Normal 7 2 3 2 2 2 2" xfId="11039"/>
    <cellStyle name="Normal 7 2 3 2 2 2 2 2" xfId="20054"/>
    <cellStyle name="Normal 7 2 3 2 2 2 3" xfId="15547"/>
    <cellStyle name="Normal 7 2 3 2 2 3" xfId="8800"/>
    <cellStyle name="Normal 7 2 3 2 2 3 2" xfId="17815"/>
    <cellStyle name="Normal 7 2 3 2 2 4" xfId="13308"/>
    <cellStyle name="Normal 7 2 3 2 3" xfId="6398"/>
    <cellStyle name="Normal 7 2 3 2 3 2" xfId="11040"/>
    <cellStyle name="Normal 7 2 3 2 3 2 2" xfId="20055"/>
    <cellStyle name="Normal 7 2 3 2 3 3" xfId="15548"/>
    <cellStyle name="Normal 7 2 3 2 4" xfId="8480"/>
    <cellStyle name="Normal 7 2 3 2 4 2" xfId="17495"/>
    <cellStyle name="Normal 7 2 3 2 5" xfId="12988"/>
    <cellStyle name="Normal 7 2 3 3" xfId="6399"/>
    <cellStyle name="Normal 7 2 3 3 2" xfId="11041"/>
    <cellStyle name="Normal 7 2 3 3 2 2" xfId="20056"/>
    <cellStyle name="Normal 7 2 3 3 3" xfId="15549"/>
    <cellStyle name="Normal 7 2 3 4" xfId="8479"/>
    <cellStyle name="Normal 7 2 3 4 2" xfId="17494"/>
    <cellStyle name="Normal 7 2 3 5" xfId="12987"/>
    <cellStyle name="Normal 7 2 4" xfId="6400"/>
    <cellStyle name="Normal 7 2 4 2" xfId="11042"/>
    <cellStyle name="Normal 7 2 4 2 2" xfId="20057"/>
    <cellStyle name="Normal 7 2 4 3" xfId="15550"/>
    <cellStyle name="Normal 7 2 5" xfId="8477"/>
    <cellStyle name="Normal 7 2 5 2" xfId="17492"/>
    <cellStyle name="Normal 7 2 6" xfId="12985"/>
    <cellStyle name="Normal 7 2_draft transactions report_052009_rvsd" xfId="2882"/>
    <cellStyle name="Normal 7 3" xfId="2883"/>
    <cellStyle name="Normal 7 3 2" xfId="6401"/>
    <cellStyle name="Normal 7 3 2 2" xfId="11043"/>
    <cellStyle name="Normal 7 3 2 2 2" xfId="20058"/>
    <cellStyle name="Normal 7 3 2 3" xfId="15551"/>
    <cellStyle name="Normal 7 3 3" xfId="8481"/>
    <cellStyle name="Normal 7 3 3 2" xfId="17496"/>
    <cellStyle name="Normal 7 3 4" xfId="12989"/>
    <cellStyle name="Normal 7 4" xfId="2884"/>
    <cellStyle name="Normal 7 4 2" xfId="2885"/>
    <cellStyle name="Normal 7 4 2 2" xfId="3959"/>
    <cellStyle name="Normal 7 4 2 2 2" xfId="6402"/>
    <cellStyle name="Normal 7 4 2 2 2 2" xfId="11044"/>
    <cellStyle name="Normal 7 4 2 2 2 2 2" xfId="20059"/>
    <cellStyle name="Normal 7 4 2 2 2 3" xfId="15552"/>
    <cellStyle name="Normal 7 4 2 2 3" xfId="8801"/>
    <cellStyle name="Normal 7 4 2 2 3 2" xfId="17816"/>
    <cellStyle name="Normal 7 4 2 2 4" xfId="13309"/>
    <cellStyle name="Normal 7 4 2 3" xfId="6403"/>
    <cellStyle name="Normal 7 4 2 3 2" xfId="11045"/>
    <cellStyle name="Normal 7 4 2 3 2 2" xfId="20060"/>
    <cellStyle name="Normal 7 4 2 3 3" xfId="15553"/>
    <cellStyle name="Normal 7 4 2 4" xfId="8483"/>
    <cellStyle name="Normal 7 4 2 4 2" xfId="17498"/>
    <cellStyle name="Normal 7 4 2 5" xfId="12991"/>
    <cellStyle name="Normal 7 4 3" xfId="6404"/>
    <cellStyle name="Normal 7 4 3 2" xfId="11046"/>
    <cellStyle name="Normal 7 4 3 2 2" xfId="20061"/>
    <cellStyle name="Normal 7 4 3 3" xfId="15554"/>
    <cellStyle name="Normal 7 4 4" xfId="8482"/>
    <cellStyle name="Normal 7 4 4 2" xfId="17497"/>
    <cellStyle name="Normal 7 4 5" xfId="12990"/>
    <cellStyle name="Normal 7 5" xfId="6405"/>
    <cellStyle name="Normal 7 5 2" xfId="11047"/>
    <cellStyle name="Normal 7 5 2 2" xfId="20062"/>
    <cellStyle name="Normal 7 5 3" xfId="15555"/>
    <cellStyle name="Normal 7 6" xfId="8476"/>
    <cellStyle name="Normal 7 6 2" xfId="17491"/>
    <cellStyle name="Normal 7 7" xfId="12984"/>
    <cellStyle name="Normal 7_draft transactions report_052009_rvsd" xfId="2886"/>
    <cellStyle name="Normal 8" xfId="2887"/>
    <cellStyle name="Normal 8 2" xfId="2888"/>
    <cellStyle name="Normal 8 2 2" xfId="2889"/>
    <cellStyle name="Normal 8 2 2 2" xfId="6406"/>
    <cellStyle name="Normal 8 2 2 2 2" xfId="11048"/>
    <cellStyle name="Normal 8 2 2 2 2 2" xfId="20063"/>
    <cellStyle name="Normal 8 2 2 2 3" xfId="15556"/>
    <cellStyle name="Normal 8 2 2 3" xfId="8486"/>
    <cellStyle name="Normal 8 2 2 3 2" xfId="17501"/>
    <cellStyle name="Normal 8 2 2 4" xfId="12994"/>
    <cellStyle name="Normal 8 2 3" xfId="6407"/>
    <cellStyle name="Normal 8 2 3 2" xfId="11049"/>
    <cellStyle name="Normal 8 2 3 2 2" xfId="20064"/>
    <cellStyle name="Normal 8 2 3 3" xfId="15557"/>
    <cellStyle name="Normal 8 2 4" xfId="8485"/>
    <cellStyle name="Normal 8 2 4 2" xfId="17500"/>
    <cellStyle name="Normal 8 2 5" xfId="12993"/>
    <cellStyle name="Normal 8 2_draft transactions report_052009_rvsd" xfId="2890"/>
    <cellStyle name="Normal 8 3" xfId="2891"/>
    <cellStyle name="Normal 8 3 2" xfId="6408"/>
    <cellStyle name="Normal 8 3 2 2" xfId="11050"/>
    <cellStyle name="Normal 8 3 2 2 2" xfId="20065"/>
    <cellStyle name="Normal 8 3 2 3" xfId="15558"/>
    <cellStyle name="Normal 8 3 3" xfId="8487"/>
    <cellStyle name="Normal 8 3 3 2" xfId="17502"/>
    <cellStyle name="Normal 8 3 4" xfId="12995"/>
    <cellStyle name="Normal 8 4" xfId="2892"/>
    <cellStyle name="Normal 8 4 2" xfId="2893"/>
    <cellStyle name="Normal 8 4 2 2" xfId="3960"/>
    <cellStyle name="Normal 8 4 2 2 2" xfId="6409"/>
    <cellStyle name="Normal 8 4 2 2 2 2" xfId="11051"/>
    <cellStyle name="Normal 8 4 2 2 2 2 2" xfId="20066"/>
    <cellStyle name="Normal 8 4 2 2 2 3" xfId="15559"/>
    <cellStyle name="Normal 8 4 2 2 3" xfId="8802"/>
    <cellStyle name="Normal 8 4 2 2 3 2" xfId="17817"/>
    <cellStyle name="Normal 8 4 2 2 4" xfId="13310"/>
    <cellStyle name="Normal 8 4 2 3" xfId="6410"/>
    <cellStyle name="Normal 8 4 2 3 2" xfId="11052"/>
    <cellStyle name="Normal 8 4 2 3 2 2" xfId="20067"/>
    <cellStyle name="Normal 8 4 2 3 3" xfId="15560"/>
    <cellStyle name="Normal 8 4 2 4" xfId="8489"/>
    <cellStyle name="Normal 8 4 2 4 2" xfId="17504"/>
    <cellStyle name="Normal 8 4 2 5" xfId="12997"/>
    <cellStyle name="Normal 8 4 3" xfId="6411"/>
    <cellStyle name="Normal 8 4 3 2" xfId="11053"/>
    <cellStyle name="Normal 8 4 3 2 2" xfId="20068"/>
    <cellStyle name="Normal 8 4 3 3" xfId="15561"/>
    <cellStyle name="Normal 8 4 4" xfId="8488"/>
    <cellStyle name="Normal 8 4 4 2" xfId="17503"/>
    <cellStyle name="Normal 8 4 5" xfId="12996"/>
    <cellStyle name="Normal 8 5" xfId="6412"/>
    <cellStyle name="Normal 8 5 2" xfId="11054"/>
    <cellStyle name="Normal 8 5 2 2" xfId="20069"/>
    <cellStyle name="Normal 8 5 3" xfId="15562"/>
    <cellStyle name="Normal 8 6" xfId="8484"/>
    <cellStyle name="Normal 8 6 2" xfId="17499"/>
    <cellStyle name="Normal 8 7" xfId="12992"/>
    <cellStyle name="Normal 8_draft transactions report_052009_rvsd" xfId="2894"/>
    <cellStyle name="Normal 9" xfId="2895"/>
    <cellStyle name="Normal 9 2" xfId="2896"/>
    <cellStyle name="Normal 9 2 2" xfId="2897"/>
    <cellStyle name="Normal 9 2 2 2" xfId="6413"/>
    <cellStyle name="Normal 9 2 2 2 2" xfId="11055"/>
    <cellStyle name="Normal 9 2 2 2 2 2" xfId="20070"/>
    <cellStyle name="Normal 9 2 2 2 3" xfId="15563"/>
    <cellStyle name="Normal 9 2 2 3" xfId="8492"/>
    <cellStyle name="Normal 9 2 2 3 2" xfId="17507"/>
    <cellStyle name="Normal 9 2 2 4" xfId="13000"/>
    <cellStyle name="Normal 9 2 3" xfId="6414"/>
    <cellStyle name="Normal 9 2 3 2" xfId="11056"/>
    <cellStyle name="Normal 9 2 3 2 2" xfId="20071"/>
    <cellStyle name="Normal 9 2 3 3" xfId="15564"/>
    <cellStyle name="Normal 9 2 4" xfId="8491"/>
    <cellStyle name="Normal 9 2 4 2" xfId="17506"/>
    <cellStyle name="Normal 9 2 5" xfId="12999"/>
    <cellStyle name="Normal 9 2_draft transactions report_052009_rvsd" xfId="2898"/>
    <cellStyle name="Normal 9 3" xfId="2899"/>
    <cellStyle name="Normal 9 3 2" xfId="6415"/>
    <cellStyle name="Normal 9 3 2 2" xfId="11057"/>
    <cellStyle name="Normal 9 3 2 2 2" xfId="20072"/>
    <cellStyle name="Normal 9 3 2 3" xfId="15565"/>
    <cellStyle name="Normal 9 3 3" xfId="8493"/>
    <cellStyle name="Normal 9 3 3 2" xfId="17508"/>
    <cellStyle name="Normal 9 3 4" xfId="13001"/>
    <cellStyle name="Normal 9 4" xfId="2900"/>
    <cellStyle name="Normal 9 4 2" xfId="2901"/>
    <cellStyle name="Normal 9 4 2 2" xfId="3961"/>
    <cellStyle name="Normal 9 4 2 2 2" xfId="6416"/>
    <cellStyle name="Normal 9 4 2 2 2 2" xfId="11058"/>
    <cellStyle name="Normal 9 4 2 2 2 2 2" xfId="20073"/>
    <cellStyle name="Normal 9 4 2 2 2 3" xfId="15566"/>
    <cellStyle name="Normal 9 4 2 2 3" xfId="8803"/>
    <cellStyle name="Normal 9 4 2 2 3 2" xfId="17818"/>
    <cellStyle name="Normal 9 4 2 2 4" xfId="13311"/>
    <cellStyle name="Normal 9 4 2 3" xfId="6417"/>
    <cellStyle name="Normal 9 4 2 3 2" xfId="11059"/>
    <cellStyle name="Normal 9 4 2 3 2 2" xfId="20074"/>
    <cellStyle name="Normal 9 4 2 3 3" xfId="15567"/>
    <cellStyle name="Normal 9 4 2 4" xfId="8495"/>
    <cellStyle name="Normal 9 4 2 4 2" xfId="17510"/>
    <cellStyle name="Normal 9 4 2 5" xfId="13003"/>
    <cellStyle name="Normal 9 4 3" xfId="6418"/>
    <cellStyle name="Normal 9 4 3 2" xfId="11060"/>
    <cellStyle name="Normal 9 4 3 2 2" xfId="20075"/>
    <cellStyle name="Normal 9 4 3 3" xfId="15568"/>
    <cellStyle name="Normal 9 4 4" xfId="8494"/>
    <cellStyle name="Normal 9 4 4 2" xfId="17509"/>
    <cellStyle name="Normal 9 4 5" xfId="13002"/>
    <cellStyle name="Normal 9 5" xfId="6419"/>
    <cellStyle name="Normal 9 5 2" xfId="11061"/>
    <cellStyle name="Normal 9 5 2 2" xfId="20076"/>
    <cellStyle name="Normal 9 5 3" xfId="15569"/>
    <cellStyle name="Normal 9 6" xfId="8490"/>
    <cellStyle name="Normal 9 6 2" xfId="17505"/>
    <cellStyle name="Normal 9 7" xfId="12998"/>
    <cellStyle name="Normal 9_draft transactions report_052009_rvsd" xfId="2902"/>
    <cellStyle name="Note 10" xfId="2903"/>
    <cellStyle name="Note 10 2" xfId="2904"/>
    <cellStyle name="Note 10 2 2" xfId="6420"/>
    <cellStyle name="Note 10 3" xfId="6421"/>
    <cellStyle name="Note 100" xfId="2905"/>
    <cellStyle name="Note 100 2" xfId="6422"/>
    <cellStyle name="Note 100 2 2" xfId="20250"/>
    <cellStyle name="Note 100 3" xfId="20146"/>
    <cellStyle name="Note 101" xfId="2906"/>
    <cellStyle name="Note 101 2" xfId="6423"/>
    <cellStyle name="Note 101 2 2" xfId="20251"/>
    <cellStyle name="Note 101 3" xfId="20147"/>
    <cellStyle name="Note 102" xfId="2907"/>
    <cellStyle name="Note 102 2" xfId="6424"/>
    <cellStyle name="Note 102 2 2" xfId="20252"/>
    <cellStyle name="Note 102 3" xfId="20148"/>
    <cellStyle name="Note 103" xfId="2908"/>
    <cellStyle name="Note 103 2" xfId="6425"/>
    <cellStyle name="Note 103 2 2" xfId="20253"/>
    <cellStyle name="Note 103 3" xfId="20149"/>
    <cellStyle name="Note 104" xfId="2909"/>
    <cellStyle name="Note 104 2" xfId="6426"/>
    <cellStyle name="Note 104 2 2" xfId="20254"/>
    <cellStyle name="Note 104 3" xfId="20150"/>
    <cellStyle name="Note 105" xfId="2910"/>
    <cellStyle name="Note 105 2" xfId="6427"/>
    <cellStyle name="Note 105 2 2" xfId="20255"/>
    <cellStyle name="Note 105 3" xfId="20151"/>
    <cellStyle name="Note 106" xfId="2911"/>
    <cellStyle name="Note 106 2" xfId="6428"/>
    <cellStyle name="Note 106 2 2" xfId="20256"/>
    <cellStyle name="Note 106 3" xfId="20152"/>
    <cellStyle name="Note 107" xfId="2912"/>
    <cellStyle name="Note 107 2" xfId="6429"/>
    <cellStyle name="Note 107 2 2" xfId="20257"/>
    <cellStyle name="Note 107 3" xfId="20153"/>
    <cellStyle name="Note 108" xfId="2913"/>
    <cellStyle name="Note 108 2" xfId="6430"/>
    <cellStyle name="Note 108 2 2" xfId="20258"/>
    <cellStyle name="Note 108 3" xfId="20154"/>
    <cellStyle name="Note 109" xfId="2914"/>
    <cellStyle name="Note 109 2" xfId="6431"/>
    <cellStyle name="Note 109 2 2" xfId="20259"/>
    <cellStyle name="Note 109 3" xfId="20155"/>
    <cellStyle name="Note 11" xfId="2915"/>
    <cellStyle name="Note 11 2" xfId="2916"/>
    <cellStyle name="Note 11 2 2" xfId="6432"/>
    <cellStyle name="Note 11 3" xfId="6433"/>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19 2" xfId="6434"/>
    <cellStyle name="Note 119 2 2" xfId="11062"/>
    <cellStyle name="Note 119 2 2 2" xfId="20077"/>
    <cellStyle name="Note 119 2 3" xfId="15570"/>
    <cellStyle name="Note 119 3" xfId="8518"/>
    <cellStyle name="Note 119 3 2" xfId="17533"/>
    <cellStyle name="Note 119 4" xfId="13026"/>
    <cellStyle name="Note 12" xfId="2926"/>
    <cellStyle name="Note 12 2" xfId="2927"/>
    <cellStyle name="Note 12 2 2" xfId="6435"/>
    <cellStyle name="Note 12 3" xfId="6436"/>
    <cellStyle name="Note 120" xfId="3142"/>
    <cellStyle name="Note 120 2" xfId="6437"/>
    <cellStyle name="Note 120 2 2" xfId="11063"/>
    <cellStyle name="Note 120 2 2 2" xfId="20078"/>
    <cellStyle name="Note 120 2 3" xfId="15571"/>
    <cellStyle name="Note 120 3" xfId="8531"/>
    <cellStyle name="Note 120 3 2" xfId="17546"/>
    <cellStyle name="Note 120 4" xfId="13039"/>
    <cellStyle name="Note 121" xfId="3146"/>
    <cellStyle name="Note 121 2" xfId="6438"/>
    <cellStyle name="Note 121 2 2" xfId="11064"/>
    <cellStyle name="Note 121 2 2 2" xfId="20079"/>
    <cellStyle name="Note 121 2 3" xfId="15572"/>
    <cellStyle name="Note 121 3" xfId="8535"/>
    <cellStyle name="Note 121 3 2" xfId="17550"/>
    <cellStyle name="Note 121 4" xfId="13043"/>
    <cellStyle name="Note 122" xfId="3187"/>
    <cellStyle name="Note 122 2" xfId="20187"/>
    <cellStyle name="Note 123" xfId="3233"/>
    <cellStyle name="Note 123 2" xfId="20192"/>
    <cellStyle name="Note 124" xfId="3275"/>
    <cellStyle name="Note 124 2" xfId="20197"/>
    <cellStyle name="Note 125" xfId="3316"/>
    <cellStyle name="Note 125 2" xfId="20202"/>
    <cellStyle name="Note 126" xfId="3352"/>
    <cellStyle name="Note 126 2" xfId="20207"/>
    <cellStyle name="Note 127" xfId="3378"/>
    <cellStyle name="Note 127 2" xfId="6439"/>
    <cellStyle name="Note 127 2 2" xfId="11065"/>
    <cellStyle name="Note 127 2 2 2" xfId="20080"/>
    <cellStyle name="Note 127 2 3" xfId="15573"/>
    <cellStyle name="Note 127 3" xfId="8557"/>
    <cellStyle name="Note 127 3 2" xfId="17572"/>
    <cellStyle name="Note 127 4" xfId="13065"/>
    <cellStyle name="Note 128" xfId="3391"/>
    <cellStyle name="Note 128 2" xfId="6440"/>
    <cellStyle name="Note 128 2 2" xfId="11066"/>
    <cellStyle name="Note 128 2 2 2" xfId="20081"/>
    <cellStyle name="Note 128 2 3" xfId="15574"/>
    <cellStyle name="Note 128 3" xfId="8570"/>
    <cellStyle name="Note 128 3 2" xfId="17585"/>
    <cellStyle name="Note 128 4" xfId="13078"/>
    <cellStyle name="Note 129" xfId="3395"/>
    <cellStyle name="Note 129 2" xfId="6441"/>
    <cellStyle name="Note 129 2 2" xfId="11067"/>
    <cellStyle name="Note 129 2 2 2" xfId="20082"/>
    <cellStyle name="Note 129 2 3" xfId="15575"/>
    <cellStyle name="Note 129 3" xfId="8574"/>
    <cellStyle name="Note 129 3 2" xfId="17589"/>
    <cellStyle name="Note 129 4" xfId="13082"/>
    <cellStyle name="Note 13" xfId="2928"/>
    <cellStyle name="Note 13 2" xfId="2929"/>
    <cellStyle name="Note 13 2 2" xfId="6442"/>
    <cellStyle name="Note 13 3" xfId="6443"/>
    <cellStyle name="Note 130" xfId="3417"/>
    <cellStyle name="Note 130 2" xfId="6444"/>
    <cellStyle name="Note 130 2 2" xfId="11068"/>
    <cellStyle name="Note 130 2 2 2" xfId="20083"/>
    <cellStyle name="Note 130 2 3" xfId="15576"/>
    <cellStyle name="Note 130 3" xfId="8596"/>
    <cellStyle name="Note 130 3 2" xfId="17611"/>
    <cellStyle name="Note 130 4" xfId="13104"/>
    <cellStyle name="Note 131" xfId="3430"/>
    <cellStyle name="Note 131 2" xfId="6445"/>
    <cellStyle name="Note 131 2 2" xfId="11069"/>
    <cellStyle name="Note 131 2 2 2" xfId="20084"/>
    <cellStyle name="Note 131 2 3" xfId="15577"/>
    <cellStyle name="Note 131 3" xfId="8609"/>
    <cellStyle name="Note 131 3 2" xfId="17624"/>
    <cellStyle name="Note 131 4" xfId="13117"/>
    <cellStyle name="Note 132" xfId="3443"/>
    <cellStyle name="Note 132 2" xfId="6446"/>
    <cellStyle name="Note 132 2 2" xfId="11070"/>
    <cellStyle name="Note 132 2 2 2" xfId="20085"/>
    <cellStyle name="Note 132 2 3" xfId="15578"/>
    <cellStyle name="Note 132 3" xfId="8622"/>
    <cellStyle name="Note 132 3 2" xfId="17637"/>
    <cellStyle name="Note 132 4" xfId="13130"/>
    <cellStyle name="Note 133" xfId="3456"/>
    <cellStyle name="Note 133 2" xfId="6447"/>
    <cellStyle name="Note 133 2 2" xfId="11071"/>
    <cellStyle name="Note 133 2 2 2" xfId="20086"/>
    <cellStyle name="Note 133 2 3" xfId="15579"/>
    <cellStyle name="Note 133 3" xfId="8635"/>
    <cellStyle name="Note 133 3 2" xfId="17650"/>
    <cellStyle name="Note 133 4" xfId="13143"/>
    <cellStyle name="Note 134" xfId="3460"/>
    <cellStyle name="Note 134 2" xfId="6448"/>
    <cellStyle name="Note 134 2 2" xfId="11072"/>
    <cellStyle name="Note 134 2 2 2" xfId="20087"/>
    <cellStyle name="Note 134 2 3" xfId="15580"/>
    <cellStyle name="Note 134 3" xfId="8639"/>
    <cellStyle name="Note 134 3 2" xfId="17654"/>
    <cellStyle name="Note 134 4" xfId="13147"/>
    <cellStyle name="Note 135" xfId="3501"/>
    <cellStyle name="Note 135 2" xfId="20212"/>
    <cellStyle name="Note 136" xfId="3546"/>
    <cellStyle name="Note 136 2" xfId="20217"/>
    <cellStyle name="Note 137" xfId="3582"/>
    <cellStyle name="Note 137 2" xfId="20222"/>
    <cellStyle name="Note 138" xfId="3622"/>
    <cellStyle name="Note 138 2" xfId="6449"/>
    <cellStyle name="Note 138 2 2" xfId="11073"/>
    <cellStyle name="Note 138 2 2 2" xfId="20088"/>
    <cellStyle name="Note 138 2 3" xfId="15581"/>
    <cellStyle name="Note 138 3" xfId="8661"/>
    <cellStyle name="Note 138 3 2" xfId="17676"/>
    <cellStyle name="Note 138 4" xfId="13169"/>
    <cellStyle name="Note 139" xfId="3635"/>
    <cellStyle name="Note 139 2" xfId="6450"/>
    <cellStyle name="Note 139 2 2" xfId="11074"/>
    <cellStyle name="Note 139 2 2 2" xfId="20089"/>
    <cellStyle name="Note 139 2 3" xfId="15582"/>
    <cellStyle name="Note 139 3" xfId="8674"/>
    <cellStyle name="Note 139 3 2" xfId="17689"/>
    <cellStyle name="Note 139 4" xfId="13182"/>
    <cellStyle name="Note 14" xfId="2930"/>
    <cellStyle name="Note 14 2" xfId="2931"/>
    <cellStyle name="Note 14 2 2" xfId="6451"/>
    <cellStyle name="Note 14 3" xfId="6452"/>
    <cellStyle name="Note 140" xfId="3648"/>
    <cellStyle name="Note 140 2" xfId="6453"/>
    <cellStyle name="Note 140 2 2" xfId="11075"/>
    <cellStyle name="Note 140 2 2 2" xfId="20090"/>
    <cellStyle name="Note 140 2 3" xfId="15583"/>
    <cellStyle name="Note 140 3" xfId="8687"/>
    <cellStyle name="Note 140 3 2" xfId="17702"/>
    <cellStyle name="Note 140 4" xfId="13195"/>
    <cellStyle name="Note 141" xfId="3661"/>
    <cellStyle name="Note 141 2" xfId="6454"/>
    <cellStyle name="Note 141 2 2" xfId="11076"/>
    <cellStyle name="Note 141 2 2 2" xfId="20091"/>
    <cellStyle name="Note 141 2 3" xfId="15584"/>
    <cellStyle name="Note 141 3" xfId="8700"/>
    <cellStyle name="Note 141 3 2" xfId="17715"/>
    <cellStyle name="Note 141 4" xfId="13208"/>
    <cellStyle name="Note 142" xfId="3674"/>
    <cellStyle name="Note 142 2" xfId="6455"/>
    <cellStyle name="Note 142 2 2" xfId="11077"/>
    <cellStyle name="Note 142 2 2 2" xfId="20092"/>
    <cellStyle name="Note 142 2 3" xfId="15585"/>
    <cellStyle name="Note 142 3" xfId="8713"/>
    <cellStyle name="Note 142 3 2" xfId="17728"/>
    <cellStyle name="Note 142 4" xfId="13221"/>
    <cellStyle name="Note 143" xfId="3687"/>
    <cellStyle name="Note 143 2" xfId="6456"/>
    <cellStyle name="Note 143 2 2" xfId="11078"/>
    <cellStyle name="Note 143 2 2 2" xfId="20093"/>
    <cellStyle name="Note 143 2 3" xfId="15586"/>
    <cellStyle name="Note 143 3" xfId="8726"/>
    <cellStyle name="Note 143 3 2" xfId="17741"/>
    <cellStyle name="Note 143 4" xfId="13234"/>
    <cellStyle name="Note 144" xfId="3700"/>
    <cellStyle name="Note 144 2" xfId="6457"/>
    <cellStyle name="Note 144 2 2" xfId="11079"/>
    <cellStyle name="Note 144 2 2 2" xfId="20094"/>
    <cellStyle name="Note 144 2 3" xfId="15587"/>
    <cellStyle name="Note 144 3" xfId="8739"/>
    <cellStyle name="Note 144 3 2" xfId="17754"/>
    <cellStyle name="Note 144 4" xfId="13247"/>
    <cellStyle name="Note 145" xfId="3714"/>
    <cellStyle name="Note 145 2" xfId="6458"/>
    <cellStyle name="Note 145 2 2" xfId="11080"/>
    <cellStyle name="Note 145 2 2 2" xfId="20095"/>
    <cellStyle name="Note 145 2 3" xfId="15588"/>
    <cellStyle name="Note 145 3" xfId="8752"/>
    <cellStyle name="Note 145 3 2" xfId="17767"/>
    <cellStyle name="Note 145 4" xfId="13260"/>
    <cellStyle name="Note 146" xfId="3718"/>
    <cellStyle name="Note 146 2" xfId="6459"/>
    <cellStyle name="Note 146 2 2" xfId="11081"/>
    <cellStyle name="Note 146 2 2 2" xfId="20096"/>
    <cellStyle name="Note 146 2 3" xfId="15589"/>
    <cellStyle name="Note 146 3" xfId="8756"/>
    <cellStyle name="Note 146 3 2" xfId="17771"/>
    <cellStyle name="Note 146 4" xfId="13264"/>
    <cellStyle name="Note 147" xfId="3744"/>
    <cellStyle name="Note 147 2" xfId="20227"/>
    <cellStyle name="Note 148" xfId="3789"/>
    <cellStyle name="Note 148 2" xfId="20232"/>
    <cellStyle name="Note 149" xfId="3825"/>
    <cellStyle name="Note 149 2" xfId="20237"/>
    <cellStyle name="Note 15" xfId="2932"/>
    <cellStyle name="Note 15 2" xfId="2933"/>
    <cellStyle name="Note 15 2 2" xfId="6460"/>
    <cellStyle name="Note 15 3" xfId="6461"/>
    <cellStyle name="Note 150" xfId="3868"/>
    <cellStyle name="Note 150 2" xfId="20242"/>
    <cellStyle name="Note 151" xfId="3909"/>
    <cellStyle name="Note 151 2" xfId="20247"/>
    <cellStyle name="Note 16" xfId="2934"/>
    <cellStyle name="Note 16 2" xfId="2935"/>
    <cellStyle name="Note 16 2 2" xfId="6462"/>
    <cellStyle name="Note 16 3" xfId="6463"/>
    <cellStyle name="Note 17" xfId="2936"/>
    <cellStyle name="Note 17 2" xfId="2937"/>
    <cellStyle name="Note 17 2 2" xfId="6464"/>
    <cellStyle name="Note 17 3" xfId="6465"/>
    <cellStyle name="Note 18" xfId="2938"/>
    <cellStyle name="Note 18 2" xfId="2939"/>
    <cellStyle name="Note 18 2 2" xfId="6466"/>
    <cellStyle name="Note 18 3" xfId="6467"/>
    <cellStyle name="Note 19" xfId="2940"/>
    <cellStyle name="Note 19 2" xfId="2941"/>
    <cellStyle name="Note 19 2 2" xfId="6468"/>
    <cellStyle name="Note 19 3" xfId="6469"/>
    <cellStyle name="Note 2" xfId="2942"/>
    <cellStyle name="Note 2 2" xfId="2943"/>
    <cellStyle name="Note 2 2 2" xfId="6470"/>
    <cellStyle name="Note 2 3" xfId="2944"/>
    <cellStyle name="Note 2 3 2" xfId="6471"/>
    <cellStyle name="Note 2 4" xfId="6472"/>
    <cellStyle name="Note 20" xfId="2945"/>
    <cellStyle name="Note 20 2" xfId="2946"/>
    <cellStyle name="Note 20 2 2" xfId="6473"/>
    <cellStyle name="Note 20 3" xfId="6474"/>
    <cellStyle name="Note 21" xfId="2947"/>
    <cellStyle name="Note 21 2" xfId="2948"/>
    <cellStyle name="Note 21 2 2" xfId="6475"/>
    <cellStyle name="Note 21 3" xfId="6476"/>
    <cellStyle name="Note 22" xfId="2949"/>
    <cellStyle name="Note 22 2" xfId="2950"/>
    <cellStyle name="Note 22 2 2" xfId="6477"/>
    <cellStyle name="Note 22 3" xfId="6478"/>
    <cellStyle name="Note 23" xfId="2951"/>
    <cellStyle name="Note 23 2" xfId="2952"/>
    <cellStyle name="Note 23 2 2" xfId="6479"/>
    <cellStyle name="Note 23 3" xfId="6480"/>
    <cellStyle name="Note 24" xfId="2953"/>
    <cellStyle name="Note 24 2" xfId="2954"/>
    <cellStyle name="Note 24 2 2" xfId="6481"/>
    <cellStyle name="Note 24 3" xfId="6482"/>
    <cellStyle name="Note 25" xfId="2955"/>
    <cellStyle name="Note 25 2" xfId="2956"/>
    <cellStyle name="Note 25 2 2" xfId="6483"/>
    <cellStyle name="Note 25 3" xfId="6484"/>
    <cellStyle name="Note 26" xfId="2957"/>
    <cellStyle name="Note 26 2" xfId="2958"/>
    <cellStyle name="Note 26 2 2" xfId="6485"/>
    <cellStyle name="Note 26 3" xfId="6486"/>
    <cellStyle name="Note 27" xfId="2959"/>
    <cellStyle name="Note 27 2" xfId="2960"/>
    <cellStyle name="Note 27 2 2" xfId="6487"/>
    <cellStyle name="Note 27 3" xfId="6488"/>
    <cellStyle name="Note 28" xfId="2961"/>
    <cellStyle name="Note 28 2" xfId="2962"/>
    <cellStyle name="Note 28 2 2" xfId="6489"/>
    <cellStyle name="Note 28 3" xfId="6490"/>
    <cellStyle name="Note 29" xfId="2963"/>
    <cellStyle name="Note 29 2" xfId="2964"/>
    <cellStyle name="Note 29 2 2" xfId="6491"/>
    <cellStyle name="Note 29 3" xfId="6492"/>
    <cellStyle name="Note 3" xfId="2965"/>
    <cellStyle name="Note 3 2" xfId="6493"/>
    <cellStyle name="Note 30" xfId="2966"/>
    <cellStyle name="Note 30 2" xfId="2967"/>
    <cellStyle name="Note 30 2 2" xfId="6494"/>
    <cellStyle name="Note 30 3" xfId="6495"/>
    <cellStyle name="Note 31" xfId="2968"/>
    <cellStyle name="Note 31 2" xfId="2969"/>
    <cellStyle name="Note 31 2 2" xfId="6496"/>
    <cellStyle name="Note 31 3" xfId="6497"/>
    <cellStyle name="Note 32" xfId="2970"/>
    <cellStyle name="Note 32 2" xfId="2971"/>
    <cellStyle name="Note 32 2 2" xfId="6498"/>
    <cellStyle name="Note 32 3" xfId="6499"/>
    <cellStyle name="Note 33" xfId="2972"/>
    <cellStyle name="Note 33 2" xfId="2973"/>
    <cellStyle name="Note 33 2 2" xfId="6500"/>
    <cellStyle name="Note 33 3" xfId="6501"/>
    <cellStyle name="Note 34" xfId="2974"/>
    <cellStyle name="Note 34 2" xfId="6502"/>
    <cellStyle name="Note 35" xfId="2975"/>
    <cellStyle name="Note 35 2" xfId="6503"/>
    <cellStyle name="Note 36" xfId="2976"/>
    <cellStyle name="Note 36 2" xfId="6504"/>
    <cellStyle name="Note 37" xfId="2977"/>
    <cellStyle name="Note 37 2" xfId="6505"/>
    <cellStyle name="Note 38" xfId="2978"/>
    <cellStyle name="Note 38 2" xfId="6506"/>
    <cellStyle name="Note 39" xfId="2979"/>
    <cellStyle name="Note 39 2" xfId="6507"/>
    <cellStyle name="Note 4" xfId="2980"/>
    <cellStyle name="Note 4 2" xfId="6508"/>
    <cellStyle name="Note 40" xfId="2981"/>
    <cellStyle name="Note 40 2" xfId="6509"/>
    <cellStyle name="Note 41" xfId="2982"/>
    <cellStyle name="Note 41 2" xfId="6510"/>
    <cellStyle name="Note 42" xfId="2983"/>
    <cellStyle name="Note 42 2" xfId="6511"/>
    <cellStyle name="Note 43" xfId="2984"/>
    <cellStyle name="Note 43 2" xfId="6512"/>
    <cellStyle name="Note 44" xfId="2985"/>
    <cellStyle name="Note 44 2" xfId="6513"/>
    <cellStyle name="Note 45" xfId="2986"/>
    <cellStyle name="Note 45 2" xfId="6514"/>
    <cellStyle name="Note 46" xfId="2987"/>
    <cellStyle name="Note 46 2" xfId="6515"/>
    <cellStyle name="Note 47" xfId="2988"/>
    <cellStyle name="Note 47 2" xfId="6516"/>
    <cellStyle name="Note 48" xfId="2989"/>
    <cellStyle name="Note 48 2" xfId="6517"/>
    <cellStyle name="Note 49" xfId="2990"/>
    <cellStyle name="Note 49 2" xfId="6518"/>
    <cellStyle name="Note 5" xfId="2991"/>
    <cellStyle name="Note 5 2" xfId="6519"/>
    <cellStyle name="Note 50" xfId="2992"/>
    <cellStyle name="Note 50 2" xfId="6520"/>
    <cellStyle name="Note 51" xfId="2993"/>
    <cellStyle name="Note 51 2" xfId="6521"/>
    <cellStyle name="Note 52" xfId="2994"/>
    <cellStyle name="Note 52 2" xfId="6522"/>
    <cellStyle name="Note 53" xfId="2995"/>
    <cellStyle name="Note 53 2" xfId="6523"/>
    <cellStyle name="Note 54" xfId="2996"/>
    <cellStyle name="Note 54 2" xfId="6524"/>
    <cellStyle name="Note 55" xfId="2997"/>
    <cellStyle name="Note 55 2" xfId="6525"/>
    <cellStyle name="Note 56" xfId="2998"/>
    <cellStyle name="Note 56 2" xfId="6526"/>
    <cellStyle name="Note 57" xfId="2999"/>
    <cellStyle name="Note 57 2" xfId="6527"/>
    <cellStyle name="Note 58" xfId="3000"/>
    <cellStyle name="Note 58 2" xfId="6528"/>
    <cellStyle name="Note 59" xfId="3001"/>
    <cellStyle name="Note 59 2" xfId="6529"/>
    <cellStyle name="Note 6" xfId="3002"/>
    <cellStyle name="Note 6 2" xfId="6530"/>
    <cellStyle name="Note 60" xfId="3003"/>
    <cellStyle name="Note 60 2" xfId="6531"/>
    <cellStyle name="Note 61" xfId="3004"/>
    <cellStyle name="Note 61 2" xfId="6532"/>
    <cellStyle name="Note 62" xfId="3005"/>
    <cellStyle name="Note 62 2" xfId="6533"/>
    <cellStyle name="Note 63" xfId="3006"/>
    <cellStyle name="Note 63 2" xfId="6534"/>
    <cellStyle name="Note 64" xfId="3007"/>
    <cellStyle name="Note 64 2" xfId="6535"/>
    <cellStyle name="Note 65" xfId="3008"/>
    <cellStyle name="Note 65 2" xfId="6536"/>
    <cellStyle name="Note 66" xfId="3009"/>
    <cellStyle name="Note 66 2" xfId="6537"/>
    <cellStyle name="Note 67" xfId="3010"/>
    <cellStyle name="Note 67 2" xfId="6538"/>
    <cellStyle name="Note 68" xfId="3011"/>
    <cellStyle name="Note 68 2" xfId="6539"/>
    <cellStyle name="Note 69" xfId="3012"/>
    <cellStyle name="Note 69 2" xfId="6540"/>
    <cellStyle name="Note 7" xfId="3013"/>
    <cellStyle name="Note 7 2" xfId="6541"/>
    <cellStyle name="Note 70" xfId="3014"/>
    <cellStyle name="Note 70 2" xfId="6542"/>
    <cellStyle name="Note 71" xfId="3015"/>
    <cellStyle name="Note 71 2" xfId="6543"/>
    <cellStyle name="Note 72" xfId="3016"/>
    <cellStyle name="Note 72 2" xfId="6544"/>
    <cellStyle name="Note 73" xfId="3017"/>
    <cellStyle name="Note 73 2" xfId="6545"/>
    <cellStyle name="Note 74" xfId="3018"/>
    <cellStyle name="Note 74 2" xfId="6546"/>
    <cellStyle name="Note 75" xfId="3019"/>
    <cellStyle name="Note 75 2" xfId="6547"/>
    <cellStyle name="Note 76" xfId="3020"/>
    <cellStyle name="Note 76 2" xfId="6548"/>
    <cellStyle name="Note 77" xfId="3021"/>
    <cellStyle name="Note 77 2" xfId="6549"/>
    <cellStyle name="Note 78" xfId="3022"/>
    <cellStyle name="Note 78 2" xfId="6550"/>
    <cellStyle name="Note 79" xfId="3023"/>
    <cellStyle name="Note 79 2" xfId="6551"/>
    <cellStyle name="Note 8" xfId="3024"/>
    <cellStyle name="Note 8 2" xfId="6552"/>
    <cellStyle name="Note 80" xfId="3025"/>
    <cellStyle name="Note 80 2" xfId="6553"/>
    <cellStyle name="Note 81" xfId="3026"/>
    <cellStyle name="Note 81 2" xfId="6554"/>
    <cellStyle name="Note 82" xfId="3027"/>
    <cellStyle name="Note 82 2" xfId="6555"/>
    <cellStyle name="Note 82 2 2" xfId="20260"/>
    <cellStyle name="Note 82 3" xfId="20156"/>
    <cellStyle name="Note 83" xfId="3028"/>
    <cellStyle name="Note 83 2" xfId="6556"/>
    <cellStyle name="Note 83 2 2" xfId="20261"/>
    <cellStyle name="Note 83 3" xfId="20157"/>
    <cellStyle name="Note 84" xfId="3029"/>
    <cellStyle name="Note 84 2" xfId="6557"/>
    <cellStyle name="Note 84 2 2" xfId="20262"/>
    <cellStyle name="Note 84 3" xfId="20158"/>
    <cellStyle name="Note 85" xfId="3030"/>
    <cellStyle name="Note 85 2" xfId="6558"/>
    <cellStyle name="Note 86" xfId="3031"/>
    <cellStyle name="Note 86 2" xfId="6559"/>
    <cellStyle name="Note 87" xfId="3032"/>
    <cellStyle name="Note 87 2" xfId="6560"/>
    <cellStyle name="Note 88" xfId="3033"/>
    <cellStyle name="Note 88 2" xfId="6561"/>
    <cellStyle name="Note 89" xfId="3034"/>
    <cellStyle name="Note 89 2" xfId="6562"/>
    <cellStyle name="Note 9" xfId="3035"/>
    <cellStyle name="Note 9 2" xfId="6563"/>
    <cellStyle name="Note 90" xfId="3036"/>
    <cellStyle name="Note 90 2" xfId="6564"/>
    <cellStyle name="Note 91" xfId="3037"/>
    <cellStyle name="Note 91 2" xfId="6565"/>
    <cellStyle name="Note 92" xfId="3038"/>
    <cellStyle name="Note 92 2" xfId="6566"/>
    <cellStyle name="Note 93" xfId="3039"/>
    <cellStyle name="Note 93 2" xfId="6567"/>
    <cellStyle name="Note 94" xfId="3040"/>
    <cellStyle name="Note 94 2" xfId="6568"/>
    <cellStyle name="Note 95" xfId="3041"/>
    <cellStyle name="Note 95 2" xfId="6569"/>
    <cellStyle name="Note 96" xfId="3042"/>
    <cellStyle name="Note 96 2" xfId="6570"/>
    <cellStyle name="Note 97" xfId="3043"/>
    <cellStyle name="Note 97 2" xfId="6571"/>
    <cellStyle name="Note 98" xfId="3044"/>
    <cellStyle name="Note 98 2" xfId="6572"/>
    <cellStyle name="Note 99" xfId="3045"/>
    <cellStyle name="Note 99 2" xfId="6573"/>
    <cellStyle name="Output" xfId="3046" builtinId="21" customBuiltin="1"/>
    <cellStyle name="Output 10" xfId="3047"/>
    <cellStyle name="Output 10 2" xfId="20159"/>
    <cellStyle name="Output 11" xfId="3048"/>
    <cellStyle name="Output 11 2" xfId="20160"/>
    <cellStyle name="Output 12" xfId="3049"/>
    <cellStyle name="Output 12 2" xfId="20161"/>
    <cellStyle name="Output 13" xfId="3050"/>
    <cellStyle name="Output 13 2" xfId="20162"/>
    <cellStyle name="Output 14" xfId="3051"/>
    <cellStyle name="Output 14 2" xfId="20163"/>
    <cellStyle name="Output 15" xfId="3188"/>
    <cellStyle name="Output 15 2" xfId="20188"/>
    <cellStyle name="Output 16" xfId="3234"/>
    <cellStyle name="Output 16 2" xfId="20193"/>
    <cellStyle name="Output 17" xfId="3276"/>
    <cellStyle name="Output 17 2" xfId="20198"/>
    <cellStyle name="Output 18" xfId="3317"/>
    <cellStyle name="Output 18 2" xfId="20203"/>
    <cellStyle name="Output 19" xfId="3353"/>
    <cellStyle name="Output 19 2" xfId="20208"/>
    <cellStyle name="Output 2" xfId="3052"/>
    <cellStyle name="Output 2 2" xfId="20164"/>
    <cellStyle name="Output 20" xfId="3502"/>
    <cellStyle name="Output 20 2" xfId="20213"/>
    <cellStyle name="Output 21" xfId="3547"/>
    <cellStyle name="Output 21 2" xfId="20218"/>
    <cellStyle name="Output 22" xfId="3583"/>
    <cellStyle name="Output 22 2" xfId="20223"/>
    <cellStyle name="Output 23" xfId="3745"/>
    <cellStyle name="Output 23 2" xfId="20228"/>
    <cellStyle name="Output 24" xfId="3790"/>
    <cellStyle name="Output 24 2" xfId="20233"/>
    <cellStyle name="Output 25" xfId="3826"/>
    <cellStyle name="Output 25 2" xfId="20238"/>
    <cellStyle name="Output 26" xfId="3869"/>
    <cellStyle name="Output 26 2" xfId="20243"/>
    <cellStyle name="Output 27" xfId="3910"/>
    <cellStyle name="Output 27 2" xfId="20248"/>
    <cellStyle name="Output 3" xfId="3053"/>
    <cellStyle name="Output 3 2" xfId="20165"/>
    <cellStyle name="Output 4" xfId="3054"/>
    <cellStyle name="Output 4 2" xfId="20166"/>
    <cellStyle name="Output 5" xfId="3055"/>
    <cellStyle name="Output 5 2" xfId="20167"/>
    <cellStyle name="Output 6" xfId="3056"/>
    <cellStyle name="Output 6 2" xfId="20168"/>
    <cellStyle name="Output 7" xfId="3057"/>
    <cellStyle name="Output 7 2" xfId="20169"/>
    <cellStyle name="Output 8" xfId="3058"/>
    <cellStyle name="Output 8 2" xfId="20170"/>
    <cellStyle name="Output 9" xfId="3059"/>
    <cellStyle name="Output 9 2" xfId="20171"/>
    <cellStyle name="Percent" xfId="3999" builtinId="5"/>
    <cellStyle name="Percent 2" xfId="4014"/>
    <cellStyle name="Percent 4 2" xfId="4016"/>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0 2" xfId="20172"/>
    <cellStyle name="Total 11" xfId="3076"/>
    <cellStyle name="Total 11 2" xfId="20173"/>
    <cellStyle name="Total 12" xfId="3077"/>
    <cellStyle name="Total 12 2" xfId="20174"/>
    <cellStyle name="Total 13" xfId="3078"/>
    <cellStyle name="Total 13 2" xfId="20175"/>
    <cellStyle name="Total 14" xfId="3079"/>
    <cellStyle name="Total 14 2" xfId="20176"/>
    <cellStyle name="Total 15" xfId="3190"/>
    <cellStyle name="Total 15 2" xfId="20189"/>
    <cellStyle name="Total 16" xfId="3236"/>
    <cellStyle name="Total 16 2" xfId="20194"/>
    <cellStyle name="Total 17" xfId="3278"/>
    <cellStyle name="Total 17 2" xfId="20199"/>
    <cellStyle name="Total 18" xfId="3319"/>
    <cellStyle name="Total 18 2" xfId="20204"/>
    <cellStyle name="Total 19" xfId="3355"/>
    <cellStyle name="Total 19 2" xfId="20209"/>
    <cellStyle name="Total 2" xfId="3080"/>
    <cellStyle name="Total 2 2" xfId="20177"/>
    <cellStyle name="Total 20" xfId="3504"/>
    <cellStyle name="Total 20 2" xfId="20214"/>
    <cellStyle name="Total 21" xfId="3549"/>
    <cellStyle name="Total 21 2" xfId="20219"/>
    <cellStyle name="Total 22" xfId="3585"/>
    <cellStyle name="Total 22 2" xfId="20224"/>
    <cellStyle name="Total 23" xfId="3747"/>
    <cellStyle name="Total 23 2" xfId="20229"/>
    <cellStyle name="Total 24" xfId="3792"/>
    <cellStyle name="Total 24 2" xfId="20234"/>
    <cellStyle name="Total 25" xfId="3828"/>
    <cellStyle name="Total 25 2" xfId="20239"/>
    <cellStyle name="Total 26" xfId="3871"/>
    <cellStyle name="Total 26 2" xfId="20244"/>
    <cellStyle name="Total 27" xfId="3912"/>
    <cellStyle name="Total 27 2" xfId="20249"/>
    <cellStyle name="Total 3" xfId="3081"/>
    <cellStyle name="Total 3 2" xfId="20178"/>
    <cellStyle name="Total 4" xfId="3082"/>
    <cellStyle name="Total 4 2" xfId="20179"/>
    <cellStyle name="Total 5" xfId="3083"/>
    <cellStyle name="Total 5 2" xfId="20180"/>
    <cellStyle name="Total 6" xfId="3084"/>
    <cellStyle name="Total 6 2" xfId="20181"/>
    <cellStyle name="Total 7" xfId="3085"/>
    <cellStyle name="Total 7 2" xfId="20182"/>
    <cellStyle name="Total 8" xfId="3086"/>
    <cellStyle name="Total 8 2" xfId="20183"/>
    <cellStyle name="Total 9" xfId="3087"/>
    <cellStyle name="Total 9 2" xfId="20184"/>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00"/>
      <color rgb="FFF2B800"/>
      <color rgb="FFCCCCFF"/>
      <color rgb="FF99FF99"/>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R2052"/>
  <sheetViews>
    <sheetView tabSelected="1" view="pageBreakPreview" zoomScale="80" zoomScaleNormal="80" zoomScaleSheetLayoutView="80" zoomScalePageLayoutView="80" workbookViewId="0">
      <pane ySplit="16" topLeftCell="A17" activePane="bottomLeft" state="frozen"/>
      <selection activeCell="B1" sqref="B1"/>
      <selection pane="bottomLeft" activeCell="H2" sqref="H2:I3"/>
    </sheetView>
  </sheetViews>
  <sheetFormatPr defaultColWidth="8.85546875" defaultRowHeight="15"/>
  <cols>
    <col min="1" max="1" width="16" style="750" customWidth="1"/>
    <col min="2" max="2" width="115" style="719" customWidth="1"/>
    <col min="3" max="3" width="22.140625" style="719" customWidth="1"/>
    <col min="4" max="4" width="7.28515625" style="719" customWidth="1"/>
    <col min="5" max="5" width="12.28515625" style="738" customWidth="1"/>
    <col min="6" max="6" width="51.42578125" style="720" bestFit="1" customWidth="1"/>
    <col min="7" max="7" width="27.140625" style="721" bestFit="1" customWidth="1"/>
    <col min="8" max="8" width="24" style="721" customWidth="1"/>
    <col min="9" max="9" width="27.140625" style="721" bestFit="1" customWidth="1"/>
    <col min="10" max="10" width="50.42578125" style="722" bestFit="1" customWidth="1"/>
    <col min="11" max="11" width="25" style="723" bestFit="1" customWidth="1"/>
    <col min="12" max="12" width="20.7109375" style="759" bestFit="1" customWidth="1"/>
    <col min="13" max="13" width="15.85546875" style="742" bestFit="1" customWidth="1"/>
    <col min="14" max="14" width="18.7109375" style="767" bestFit="1" customWidth="1"/>
    <col min="15" max="15" width="24.28515625" style="746" customWidth="1"/>
    <col min="16" max="16" width="22.7109375" style="746" customWidth="1"/>
    <col min="17" max="17" width="22.42578125" style="763" customWidth="1"/>
    <col min="18" max="18" width="18" style="782" bestFit="1" customWidth="1"/>
    <col min="19" max="16384" width="8.85546875" style="719"/>
  </cols>
  <sheetData>
    <row r="1" spans="1:18" ht="15.75" customHeight="1" thickBot="1">
      <c r="A1" s="1907" t="s">
        <v>2158</v>
      </c>
      <c r="B1" s="1907"/>
      <c r="C1" s="1907"/>
      <c r="D1" s="1907"/>
      <c r="E1" s="1907"/>
      <c r="F1" s="1907"/>
      <c r="G1" s="1907"/>
      <c r="H1" s="1907"/>
      <c r="I1" s="1907"/>
      <c r="J1" s="1907"/>
      <c r="K1" s="1907"/>
      <c r="L1" s="1907"/>
      <c r="M1" s="1907"/>
      <c r="N1" s="1907"/>
      <c r="O1" s="1907"/>
      <c r="P1" s="1907"/>
      <c r="Q1" s="1907"/>
      <c r="R1" s="1907"/>
    </row>
    <row r="2" spans="1:18" ht="15.75">
      <c r="A2" s="751" t="s">
        <v>636</v>
      </c>
      <c r="B2" s="724"/>
      <c r="C2" s="725"/>
      <c r="D2" s="726"/>
      <c r="E2" s="739"/>
      <c r="F2" s="727"/>
      <c r="G2" s="726"/>
      <c r="H2" s="1225"/>
      <c r="I2" s="1225"/>
      <c r="J2" s="727"/>
      <c r="K2" s="726"/>
      <c r="L2" s="760"/>
      <c r="M2" s="743"/>
      <c r="N2" s="768"/>
      <c r="O2" s="747"/>
      <c r="P2" s="747"/>
      <c r="Q2" s="764"/>
    </row>
    <row r="3" spans="1:18">
      <c r="A3" s="752" t="s">
        <v>637</v>
      </c>
      <c r="B3" s="728"/>
      <c r="C3" s="729"/>
      <c r="H3" s="1225"/>
      <c r="I3" s="1225"/>
    </row>
    <row r="4" spans="1:18">
      <c r="A4" s="752" t="s">
        <v>638</v>
      </c>
      <c r="B4" s="730"/>
      <c r="C4" s="731"/>
      <c r="D4" s="726"/>
      <c r="E4" s="739"/>
      <c r="F4" s="727"/>
      <c r="G4" s="726"/>
      <c r="H4" s="732"/>
      <c r="I4" s="732"/>
      <c r="J4" s="727"/>
      <c r="K4" s="726"/>
      <c r="L4" s="760"/>
      <c r="M4" s="743"/>
      <c r="N4" s="768"/>
      <c r="O4" s="747"/>
      <c r="P4" s="747"/>
      <c r="Q4" s="764"/>
    </row>
    <row r="5" spans="1:18">
      <c r="A5" s="772" t="s">
        <v>639</v>
      </c>
      <c r="B5" s="728"/>
      <c r="C5" s="729"/>
      <c r="H5" s="1225" t="s">
        <v>1954</v>
      </c>
      <c r="I5" s="1225"/>
    </row>
    <row r="6" spans="1:18" ht="18">
      <c r="A6" s="779" t="s">
        <v>1971</v>
      </c>
      <c r="B6" s="780"/>
      <c r="C6" s="771"/>
      <c r="D6" s="733"/>
      <c r="E6" s="740"/>
      <c r="F6" s="734"/>
      <c r="G6" s="733"/>
      <c r="H6" s="735"/>
      <c r="I6" s="735"/>
      <c r="J6" s="734"/>
      <c r="K6" s="733"/>
      <c r="L6" s="761"/>
      <c r="M6" s="744"/>
      <c r="N6" s="769"/>
      <c r="O6" s="748"/>
      <c r="P6" s="748"/>
      <c r="Q6" s="765"/>
    </row>
    <row r="7" spans="1:18" ht="31.5" customHeight="1">
      <c r="A7" s="1227" t="s">
        <v>2075</v>
      </c>
      <c r="B7" s="1228"/>
      <c r="C7" s="1229"/>
      <c r="D7" s="736"/>
      <c r="E7" s="741"/>
      <c r="F7" s="734"/>
      <c r="G7" s="736"/>
      <c r="H7" s="1226" t="s">
        <v>524</v>
      </c>
      <c r="I7" s="1226"/>
      <c r="J7" s="734"/>
      <c r="K7" s="736"/>
      <c r="L7" s="762"/>
      <c r="M7" s="745"/>
      <c r="N7" s="770"/>
      <c r="O7" s="749"/>
      <c r="P7" s="749"/>
      <c r="Q7" s="766"/>
    </row>
    <row r="8" spans="1:18" ht="18">
      <c r="A8" s="1233" t="s">
        <v>640</v>
      </c>
      <c r="B8" s="1234"/>
      <c r="C8" s="1235"/>
      <c r="D8" s="736"/>
      <c r="E8" s="741"/>
      <c r="F8" s="734"/>
      <c r="G8" s="736"/>
      <c r="H8" s="1226" t="s">
        <v>2155</v>
      </c>
      <c r="I8" s="1226"/>
      <c r="J8" s="736"/>
      <c r="K8" s="762"/>
      <c r="L8" s="745"/>
      <c r="M8" s="770"/>
      <c r="N8" s="749"/>
      <c r="O8" s="749"/>
      <c r="P8" s="766"/>
      <c r="Q8" s="782"/>
      <c r="R8" s="719"/>
    </row>
    <row r="9" spans="1:18" ht="18">
      <c r="A9" s="1233" t="s">
        <v>1955</v>
      </c>
      <c r="B9" s="1234"/>
      <c r="C9" s="1235"/>
      <c r="D9" s="736"/>
      <c r="E9" s="741"/>
      <c r="F9" s="734"/>
      <c r="G9" s="736"/>
      <c r="H9" s="735"/>
      <c r="I9" s="735"/>
      <c r="J9" s="736"/>
      <c r="K9" s="762"/>
      <c r="L9" s="745"/>
      <c r="M9" s="770"/>
      <c r="N9" s="749"/>
      <c r="O9" s="749"/>
      <c r="P9" s="766"/>
      <c r="Q9" s="782"/>
      <c r="R9" s="719"/>
    </row>
    <row r="10" spans="1:18" ht="32.25" customHeight="1">
      <c r="A10" s="1230" t="s">
        <v>641</v>
      </c>
      <c r="B10" s="1231"/>
      <c r="C10" s="1232"/>
      <c r="H10" s="1236" t="s">
        <v>1</v>
      </c>
      <c r="I10" s="1236"/>
      <c r="J10" s="723"/>
      <c r="K10" s="759"/>
      <c r="L10" s="742"/>
      <c r="M10" s="767"/>
      <c r="N10" s="930"/>
      <c r="P10" s="763"/>
      <c r="Q10" s="782"/>
      <c r="R10" s="719"/>
    </row>
    <row r="11" spans="1:18" ht="47.25" customHeight="1" thickBot="1">
      <c r="A11" s="1239" t="s">
        <v>642</v>
      </c>
      <c r="B11" s="1240"/>
      <c r="C11" s="1241"/>
      <c r="H11" s="737"/>
      <c r="I11" s="737"/>
      <c r="N11" s="931"/>
    </row>
    <row r="12" spans="1:18" ht="18">
      <c r="A12" s="1243"/>
      <c r="B12" s="1243"/>
      <c r="C12" s="1243"/>
      <c r="H12" s="737"/>
      <c r="I12" s="737"/>
    </row>
    <row r="13" spans="1:18" ht="18">
      <c r="A13" s="1243"/>
      <c r="B13" s="1243"/>
      <c r="C13" s="1243"/>
      <c r="H13" s="1154"/>
      <c r="I13" s="1154"/>
    </row>
    <row r="14" spans="1:18" ht="18">
      <c r="H14" s="1165"/>
      <c r="I14" s="1165"/>
    </row>
    <row r="15" spans="1:18" ht="21" customHeight="1">
      <c r="A15" s="1242" t="s">
        <v>643</v>
      </c>
      <c r="B15" s="1238" t="s">
        <v>644</v>
      </c>
      <c r="C15" s="1238" t="s">
        <v>44</v>
      </c>
      <c r="D15" s="1238" t="s">
        <v>45</v>
      </c>
      <c r="E15" s="1245" t="s">
        <v>0</v>
      </c>
      <c r="F15" s="1246" t="s">
        <v>645</v>
      </c>
      <c r="G15" s="1244" t="s">
        <v>646</v>
      </c>
      <c r="H15" s="1244" t="s">
        <v>647</v>
      </c>
      <c r="I15" s="1244" t="s">
        <v>648</v>
      </c>
      <c r="J15" s="1244" t="s">
        <v>649</v>
      </c>
      <c r="K15" s="1238" t="s">
        <v>1968</v>
      </c>
      <c r="L15" s="1238"/>
      <c r="M15" s="1238"/>
      <c r="N15" s="1238"/>
      <c r="O15" s="1237" t="s">
        <v>1965</v>
      </c>
      <c r="P15" s="1222" t="s">
        <v>1969</v>
      </c>
      <c r="Q15" s="1224" t="s">
        <v>650</v>
      </c>
      <c r="R15" s="1224"/>
    </row>
    <row r="16" spans="1:18" ht="21.75" customHeight="1">
      <c r="A16" s="1242"/>
      <c r="B16" s="1238"/>
      <c r="C16" s="1238"/>
      <c r="D16" s="1238"/>
      <c r="E16" s="1245"/>
      <c r="F16" s="1246"/>
      <c r="G16" s="1244"/>
      <c r="H16" s="1244"/>
      <c r="I16" s="1244"/>
      <c r="J16" s="1244"/>
      <c r="K16" s="1221" t="s">
        <v>229</v>
      </c>
      <c r="L16" s="1221" t="s">
        <v>1970</v>
      </c>
      <c r="M16" s="1221" t="s">
        <v>651</v>
      </c>
      <c r="N16" s="1221" t="s">
        <v>652</v>
      </c>
      <c r="O16" s="1237"/>
      <c r="P16" s="1223"/>
      <c r="Q16" s="1224" t="s">
        <v>229</v>
      </c>
      <c r="R16" s="1224" t="s">
        <v>651</v>
      </c>
    </row>
    <row r="17" spans="1:18">
      <c r="A17" s="1195">
        <v>11</v>
      </c>
      <c r="B17" s="1196" t="s">
        <v>653</v>
      </c>
      <c r="C17" s="1196" t="s">
        <v>654</v>
      </c>
      <c r="D17" s="1196" t="s">
        <v>151</v>
      </c>
      <c r="E17" s="1197">
        <v>39805</v>
      </c>
      <c r="F17" s="1198" t="s">
        <v>26</v>
      </c>
      <c r="G17" s="1199">
        <v>12000000</v>
      </c>
      <c r="H17" s="1199">
        <v>0</v>
      </c>
      <c r="I17" s="1199">
        <v>13433242.67</v>
      </c>
      <c r="J17" s="1200" t="s">
        <v>655</v>
      </c>
      <c r="K17" s="1201"/>
      <c r="L17" s="1202"/>
      <c r="M17" s="1203"/>
      <c r="N17" s="1204"/>
      <c r="O17" s="1205"/>
      <c r="P17" s="1205"/>
      <c r="Q17" s="1206"/>
      <c r="R17" s="1207"/>
    </row>
    <row r="18" spans="1:18">
      <c r="A18" s="1195"/>
      <c r="B18" s="1196" t="s">
        <v>653</v>
      </c>
      <c r="C18" s="1196" t="s">
        <v>654</v>
      </c>
      <c r="D18" s="1196" t="s">
        <v>151</v>
      </c>
      <c r="E18" s="1197">
        <v>40478</v>
      </c>
      <c r="F18" s="1198"/>
      <c r="G18" s="1199"/>
      <c r="H18" s="1199"/>
      <c r="I18" s="1199"/>
      <c r="J18" s="1200"/>
      <c r="K18" s="1201">
        <v>12000000</v>
      </c>
      <c r="L18" s="1202"/>
      <c r="M18" s="1203">
        <v>12000</v>
      </c>
      <c r="N18" s="1204">
        <v>1000</v>
      </c>
      <c r="O18" s="1205"/>
      <c r="P18" s="1205"/>
      <c r="Q18" s="1206"/>
      <c r="R18" s="1207"/>
    </row>
    <row r="19" spans="1:18">
      <c r="A19" s="1195"/>
      <c r="B19" s="1196" t="s">
        <v>653</v>
      </c>
      <c r="C19" s="1196" t="s">
        <v>654</v>
      </c>
      <c r="D19" s="1196" t="s">
        <v>151</v>
      </c>
      <c r="E19" s="1197">
        <v>40869</v>
      </c>
      <c r="F19" s="1198"/>
      <c r="G19" s="1199"/>
      <c r="H19" s="1199"/>
      <c r="I19" s="1199"/>
      <c r="J19" s="1200"/>
      <c r="K19" s="1201"/>
      <c r="L19" s="1202"/>
      <c r="M19" s="1203"/>
      <c r="N19" s="1204"/>
      <c r="O19" s="1205"/>
      <c r="P19" s="1205"/>
      <c r="Q19" s="1206">
        <v>326576</v>
      </c>
      <c r="R19" s="1207">
        <v>231782</v>
      </c>
    </row>
    <row r="20" spans="1:18">
      <c r="A20" s="1195" t="s">
        <v>1976</v>
      </c>
      <c r="B20" s="1196" t="s">
        <v>656</v>
      </c>
      <c r="C20" s="1196" t="s">
        <v>657</v>
      </c>
      <c r="D20" s="1196" t="s">
        <v>81</v>
      </c>
      <c r="E20" s="1197">
        <v>39857</v>
      </c>
      <c r="F20" s="1198" t="s">
        <v>26</v>
      </c>
      <c r="G20" s="1199">
        <v>4400000</v>
      </c>
      <c r="H20" s="1199">
        <v>0</v>
      </c>
      <c r="I20" s="1199">
        <v>11748156.439999999</v>
      </c>
      <c r="J20" s="1200" t="s">
        <v>655</v>
      </c>
      <c r="K20" s="1201"/>
      <c r="L20" s="1202"/>
      <c r="M20" s="1203"/>
      <c r="N20" s="1204"/>
      <c r="O20" s="1205"/>
      <c r="P20" s="1205"/>
      <c r="Q20" s="1206"/>
      <c r="R20" s="1207"/>
    </row>
    <row r="21" spans="1:18">
      <c r="A21" s="1195"/>
      <c r="B21" s="1196" t="s">
        <v>656</v>
      </c>
      <c r="C21" s="1196" t="s">
        <v>657</v>
      </c>
      <c r="D21" s="1196" t="s">
        <v>81</v>
      </c>
      <c r="E21" s="1197">
        <v>40158</v>
      </c>
      <c r="F21" s="1198"/>
      <c r="G21" s="1199">
        <v>6000000</v>
      </c>
      <c r="H21" s="1199"/>
      <c r="I21" s="1199"/>
      <c r="J21" s="1200"/>
      <c r="K21" s="1201"/>
      <c r="L21" s="1202"/>
      <c r="M21" s="1203"/>
      <c r="N21" s="1204"/>
      <c r="O21" s="1205"/>
      <c r="P21" s="1205"/>
      <c r="Q21" s="1206"/>
      <c r="R21" s="1207"/>
    </row>
    <row r="22" spans="1:18">
      <c r="A22" s="1195"/>
      <c r="B22" s="1196" t="s">
        <v>656</v>
      </c>
      <c r="C22" s="1196" t="s">
        <v>657</v>
      </c>
      <c r="D22" s="1196" t="s">
        <v>81</v>
      </c>
      <c r="E22" s="1197">
        <v>40787</v>
      </c>
      <c r="F22" s="1198"/>
      <c r="G22" s="1199"/>
      <c r="H22" s="1199"/>
      <c r="I22" s="1199"/>
      <c r="J22" s="1200"/>
      <c r="K22" s="1201">
        <v>10400000</v>
      </c>
      <c r="L22" s="1202"/>
      <c r="M22" s="1203">
        <v>10400</v>
      </c>
      <c r="N22" s="1204">
        <v>1000</v>
      </c>
      <c r="O22" s="1205"/>
      <c r="P22" s="1205"/>
      <c r="Q22" s="1206">
        <v>220000</v>
      </c>
      <c r="R22" s="1207">
        <v>220</v>
      </c>
    </row>
    <row r="23" spans="1:18">
      <c r="A23" s="1195">
        <v>102</v>
      </c>
      <c r="B23" s="1196" t="s">
        <v>658</v>
      </c>
      <c r="C23" s="1196" t="s">
        <v>659</v>
      </c>
      <c r="D23" s="1196" t="s">
        <v>55</v>
      </c>
      <c r="E23" s="1197">
        <v>39766</v>
      </c>
      <c r="F23" s="1198" t="s">
        <v>26</v>
      </c>
      <c r="G23" s="1199">
        <v>16369000</v>
      </c>
      <c r="H23" s="1199">
        <v>0</v>
      </c>
      <c r="I23" s="1199">
        <v>9229948.9700000007</v>
      </c>
      <c r="J23" s="1200" t="s">
        <v>671</v>
      </c>
      <c r="K23" s="1201"/>
      <c r="L23" s="1202"/>
      <c r="M23" s="1203"/>
      <c r="N23" s="1204"/>
      <c r="O23" s="1205"/>
      <c r="P23" s="1205"/>
      <c r="Q23" s="1206"/>
      <c r="R23" s="1207"/>
    </row>
    <row r="24" spans="1:18">
      <c r="A24" s="1195"/>
      <c r="B24" s="1196" t="s">
        <v>658</v>
      </c>
      <c r="C24" s="1196" t="s">
        <v>659</v>
      </c>
      <c r="D24" s="1196" t="s">
        <v>55</v>
      </c>
      <c r="E24" s="1197">
        <v>41639</v>
      </c>
      <c r="F24" s="1198"/>
      <c r="G24" s="1199"/>
      <c r="H24" s="1199"/>
      <c r="I24" s="1199"/>
      <c r="J24" s="1200"/>
      <c r="K24" s="1201">
        <v>8000000</v>
      </c>
      <c r="L24" s="1202"/>
      <c r="M24" s="1203">
        <v>16369</v>
      </c>
      <c r="N24" s="1204">
        <v>488.7</v>
      </c>
      <c r="O24" s="1205">
        <v>-8369000</v>
      </c>
      <c r="P24" s="1205"/>
      <c r="Q24" s="1206"/>
      <c r="R24" s="1207"/>
    </row>
    <row r="25" spans="1:18">
      <c r="A25" s="1195">
        <v>11</v>
      </c>
      <c r="B25" s="1196" t="s">
        <v>661</v>
      </c>
      <c r="C25" s="1196" t="s">
        <v>662</v>
      </c>
      <c r="D25" s="1196" t="s">
        <v>101</v>
      </c>
      <c r="E25" s="1197">
        <v>39836</v>
      </c>
      <c r="F25" s="1198" t="s">
        <v>26</v>
      </c>
      <c r="G25" s="1199">
        <v>111000000</v>
      </c>
      <c r="H25" s="1199">
        <v>0</v>
      </c>
      <c r="I25" s="1199">
        <v>125480000</v>
      </c>
      <c r="J25" s="1200" t="s">
        <v>655</v>
      </c>
      <c r="K25" s="1201"/>
      <c r="L25" s="1202"/>
      <c r="M25" s="1203"/>
      <c r="N25" s="1204"/>
      <c r="O25" s="1205"/>
      <c r="P25" s="1205"/>
      <c r="Q25" s="1206"/>
      <c r="R25" s="1207"/>
    </row>
    <row r="26" spans="1:18">
      <c r="A26" s="1195"/>
      <c r="B26" s="1196" t="s">
        <v>661</v>
      </c>
      <c r="C26" s="1196" t="s">
        <v>662</v>
      </c>
      <c r="D26" s="1196" t="s">
        <v>101</v>
      </c>
      <c r="E26" s="1197">
        <v>40541</v>
      </c>
      <c r="F26" s="1198"/>
      <c r="G26" s="1199"/>
      <c r="H26" s="1199"/>
      <c r="I26" s="1199"/>
      <c r="J26" s="1200"/>
      <c r="K26" s="1201">
        <v>111000000</v>
      </c>
      <c r="L26" s="1202"/>
      <c r="M26" s="1203">
        <v>111000</v>
      </c>
      <c r="N26" s="1204">
        <v>1000</v>
      </c>
      <c r="O26" s="1205"/>
      <c r="P26" s="1205"/>
      <c r="Q26" s="1206"/>
      <c r="R26" s="1207"/>
    </row>
    <row r="27" spans="1:18">
      <c r="A27" s="1195"/>
      <c r="B27" s="1196" t="s">
        <v>661</v>
      </c>
      <c r="C27" s="1196" t="s">
        <v>662</v>
      </c>
      <c r="D27" s="1196" t="s">
        <v>101</v>
      </c>
      <c r="E27" s="1197">
        <v>40611</v>
      </c>
      <c r="F27" s="1198"/>
      <c r="G27" s="1199"/>
      <c r="H27" s="1199"/>
      <c r="I27" s="1199"/>
      <c r="J27" s="1200"/>
      <c r="K27" s="1201"/>
      <c r="L27" s="1202"/>
      <c r="M27" s="1203"/>
      <c r="N27" s="1204"/>
      <c r="O27" s="1205"/>
      <c r="P27" s="1205"/>
      <c r="Q27" s="1206">
        <v>3750000</v>
      </c>
      <c r="R27" s="1207">
        <v>837947</v>
      </c>
    </row>
    <row r="28" spans="1:18">
      <c r="A28" s="1195" t="s">
        <v>1977</v>
      </c>
      <c r="B28" s="1196" t="s">
        <v>663</v>
      </c>
      <c r="C28" s="1196" t="s">
        <v>664</v>
      </c>
      <c r="D28" s="1196" t="s">
        <v>112</v>
      </c>
      <c r="E28" s="1197">
        <v>39885</v>
      </c>
      <c r="F28" s="1198" t="s">
        <v>49</v>
      </c>
      <c r="G28" s="1199">
        <v>10000000</v>
      </c>
      <c r="H28" s="1199">
        <v>0</v>
      </c>
      <c r="I28" s="1199">
        <v>10870902.67</v>
      </c>
      <c r="J28" s="1200" t="s">
        <v>655</v>
      </c>
      <c r="K28" s="1201"/>
      <c r="L28" s="1202"/>
      <c r="M28" s="1203"/>
      <c r="N28" s="1204"/>
      <c r="O28" s="1205"/>
      <c r="P28" s="1205"/>
      <c r="Q28" s="1206"/>
      <c r="R28" s="1207"/>
    </row>
    <row r="29" spans="1:18">
      <c r="A29" s="1195"/>
      <c r="B29" s="1196" t="s">
        <v>663</v>
      </c>
      <c r="C29" s="1196" t="s">
        <v>664</v>
      </c>
      <c r="D29" s="1196" t="s">
        <v>112</v>
      </c>
      <c r="E29" s="1197">
        <v>40135</v>
      </c>
      <c r="F29" s="1198"/>
      <c r="G29" s="1199"/>
      <c r="H29" s="1199"/>
      <c r="I29" s="1199"/>
      <c r="J29" s="1200"/>
      <c r="K29" s="1201">
        <v>10000000</v>
      </c>
      <c r="L29" s="1202"/>
      <c r="M29" s="1203">
        <v>10000</v>
      </c>
      <c r="N29" s="1204">
        <v>1000</v>
      </c>
      <c r="O29" s="1205"/>
      <c r="P29" s="1205"/>
      <c r="Q29" s="1206">
        <v>500000</v>
      </c>
      <c r="R29" s="1207">
        <v>500</v>
      </c>
    </row>
    <row r="30" spans="1:18">
      <c r="A30" s="1195"/>
      <c r="B30" s="1196" t="s">
        <v>665</v>
      </c>
      <c r="C30" s="1196" t="s">
        <v>666</v>
      </c>
      <c r="D30" s="1196" t="s">
        <v>55</v>
      </c>
      <c r="E30" s="1197">
        <v>39836</v>
      </c>
      <c r="F30" s="1198" t="s">
        <v>26</v>
      </c>
      <c r="G30" s="1199">
        <v>3500000</v>
      </c>
      <c r="H30" s="1199">
        <v>0</v>
      </c>
      <c r="I30" s="1199">
        <v>1274909.5900000001</v>
      </c>
      <c r="J30" s="1200" t="s">
        <v>674</v>
      </c>
      <c r="K30" s="1201"/>
      <c r="L30" s="1202"/>
      <c r="M30" s="1203"/>
      <c r="N30" s="1204"/>
      <c r="O30" s="1205"/>
      <c r="P30" s="1205"/>
      <c r="Q30" s="1206"/>
      <c r="R30" s="1207"/>
    </row>
    <row r="31" spans="1:18">
      <c r="A31" s="1195"/>
      <c r="B31" s="1196" t="s">
        <v>665</v>
      </c>
      <c r="C31" s="1196" t="s">
        <v>666</v>
      </c>
      <c r="D31" s="1196" t="s">
        <v>55</v>
      </c>
      <c r="E31" s="1197">
        <v>41597</v>
      </c>
      <c r="F31" s="1198"/>
      <c r="G31" s="1199"/>
      <c r="H31" s="1199"/>
      <c r="I31" s="1199"/>
      <c r="J31" s="1200"/>
      <c r="K31" s="1201">
        <v>815100</v>
      </c>
      <c r="L31" s="1202"/>
      <c r="M31" s="1203">
        <v>2964</v>
      </c>
      <c r="N31" s="1204">
        <v>275</v>
      </c>
      <c r="O31" s="1205">
        <v>-2148900</v>
      </c>
      <c r="P31" s="1205"/>
      <c r="Q31" s="1206"/>
      <c r="R31" s="1207"/>
    </row>
    <row r="32" spans="1:18">
      <c r="A32" s="1195"/>
      <c r="B32" s="1196" t="s">
        <v>665</v>
      </c>
      <c r="C32" s="1196" t="s">
        <v>666</v>
      </c>
      <c r="D32" s="1196" t="s">
        <v>55</v>
      </c>
      <c r="E32" s="1197">
        <v>41645</v>
      </c>
      <c r="F32" s="1198"/>
      <c r="G32" s="1199"/>
      <c r="H32" s="1199"/>
      <c r="I32" s="1199"/>
      <c r="J32" s="1200"/>
      <c r="K32" s="1201"/>
      <c r="L32" s="1202">
        <v>-50000</v>
      </c>
      <c r="M32" s="1203"/>
      <c r="N32" s="1204"/>
      <c r="O32" s="1205"/>
      <c r="P32" s="1205"/>
      <c r="Q32" s="1206"/>
      <c r="R32" s="1207"/>
    </row>
    <row r="33" spans="1:18">
      <c r="A33" s="1195"/>
      <c r="B33" s="1196" t="s">
        <v>665</v>
      </c>
      <c r="C33" s="1196" t="s">
        <v>666</v>
      </c>
      <c r="D33" s="1196" t="s">
        <v>55</v>
      </c>
      <c r="E33" s="1197">
        <v>41680</v>
      </c>
      <c r="F33" s="1198"/>
      <c r="G33" s="1199"/>
      <c r="H33" s="1199"/>
      <c r="I33" s="1199"/>
      <c r="J33" s="1200"/>
      <c r="K33" s="1201">
        <v>150621.35999999999</v>
      </c>
      <c r="L33" s="1202"/>
      <c r="M33" s="1203">
        <v>536</v>
      </c>
      <c r="N33" s="1204">
        <v>281</v>
      </c>
      <c r="O33" s="1205">
        <v>-385378.64</v>
      </c>
      <c r="P33" s="1205"/>
      <c r="Q33" s="1206"/>
      <c r="R33" s="1207"/>
    </row>
    <row r="34" spans="1:18">
      <c r="A34" s="1195"/>
      <c r="B34" s="1196" t="s">
        <v>665</v>
      </c>
      <c r="C34" s="1196" t="s">
        <v>666</v>
      </c>
      <c r="D34" s="1196" t="s">
        <v>55</v>
      </c>
      <c r="E34" s="1197">
        <v>41717</v>
      </c>
      <c r="F34" s="1198"/>
      <c r="G34" s="1199"/>
      <c r="H34" s="1199"/>
      <c r="I34" s="1199"/>
      <c r="J34" s="1200"/>
      <c r="K34" s="1201"/>
      <c r="L34" s="1202">
        <v>-1506.21</v>
      </c>
      <c r="M34" s="1203"/>
      <c r="N34" s="1204"/>
      <c r="O34" s="1205"/>
      <c r="P34" s="1205"/>
      <c r="Q34" s="1206"/>
      <c r="R34" s="1207"/>
    </row>
    <row r="35" spans="1:18">
      <c r="A35" s="1195" t="s">
        <v>1978</v>
      </c>
      <c r="B35" s="1196" t="s">
        <v>667</v>
      </c>
      <c r="C35" s="1196" t="s">
        <v>668</v>
      </c>
      <c r="D35" s="1196" t="s">
        <v>67</v>
      </c>
      <c r="E35" s="1197">
        <v>39843</v>
      </c>
      <c r="F35" s="1198" t="s">
        <v>49</v>
      </c>
      <c r="G35" s="1199">
        <v>12720000</v>
      </c>
      <c r="H35" s="1199">
        <v>0</v>
      </c>
      <c r="I35" s="1199">
        <v>15071769</v>
      </c>
      <c r="J35" s="1200" t="s">
        <v>655</v>
      </c>
      <c r="K35" s="1201"/>
      <c r="L35" s="1202"/>
      <c r="M35" s="1203"/>
      <c r="N35" s="1204"/>
      <c r="O35" s="1205"/>
      <c r="P35" s="1205"/>
      <c r="Q35" s="1206"/>
      <c r="R35" s="1207"/>
    </row>
    <row r="36" spans="1:18">
      <c r="A36" s="1195"/>
      <c r="B36" s="1196" t="s">
        <v>667</v>
      </c>
      <c r="C36" s="1196" t="s">
        <v>668</v>
      </c>
      <c r="D36" s="1196" t="s">
        <v>67</v>
      </c>
      <c r="E36" s="1197">
        <v>40745</v>
      </c>
      <c r="F36" s="1198"/>
      <c r="G36" s="1199"/>
      <c r="H36" s="1199"/>
      <c r="I36" s="1199"/>
      <c r="J36" s="1200"/>
      <c r="K36" s="1201">
        <v>12720000</v>
      </c>
      <c r="L36" s="1202"/>
      <c r="M36" s="1203">
        <v>12720</v>
      </c>
      <c r="N36" s="1204">
        <v>1000</v>
      </c>
      <c r="O36" s="1205"/>
      <c r="P36" s="1205"/>
      <c r="Q36" s="1206">
        <v>636000</v>
      </c>
      <c r="R36" s="1207">
        <v>636</v>
      </c>
    </row>
    <row r="37" spans="1:18">
      <c r="A37" s="1195" t="s">
        <v>1979</v>
      </c>
      <c r="B37" s="1196" t="s">
        <v>669</v>
      </c>
      <c r="C37" s="1196" t="s">
        <v>670</v>
      </c>
      <c r="D37" s="1196" t="s">
        <v>112</v>
      </c>
      <c r="E37" s="1197">
        <v>39836</v>
      </c>
      <c r="F37" s="1198" t="s">
        <v>49</v>
      </c>
      <c r="G37" s="1199">
        <v>6514000</v>
      </c>
      <c r="H37" s="1199">
        <v>0</v>
      </c>
      <c r="I37" s="1199">
        <v>7674004.7300000004</v>
      </c>
      <c r="J37" s="1200" t="s">
        <v>671</v>
      </c>
      <c r="K37" s="1201"/>
      <c r="L37" s="1202"/>
      <c r="M37" s="1203"/>
      <c r="N37" s="1204"/>
      <c r="O37" s="1205"/>
      <c r="P37" s="1205"/>
      <c r="Q37" s="1206"/>
      <c r="R37" s="1207"/>
    </row>
    <row r="38" spans="1:18">
      <c r="A38" s="1195"/>
      <c r="B38" s="1196" t="s">
        <v>669</v>
      </c>
      <c r="C38" s="1196" t="s">
        <v>670</v>
      </c>
      <c r="D38" s="1196" t="s">
        <v>112</v>
      </c>
      <c r="E38" s="1197">
        <v>41474</v>
      </c>
      <c r="F38" s="1198"/>
      <c r="G38" s="1199"/>
      <c r="H38" s="1199"/>
      <c r="I38" s="1199"/>
      <c r="J38" s="1200"/>
      <c r="K38" s="1201">
        <v>877729.7</v>
      </c>
      <c r="L38" s="1202"/>
      <c r="M38" s="1203">
        <v>893</v>
      </c>
      <c r="N38" s="1204">
        <v>982.9</v>
      </c>
      <c r="O38" s="1205">
        <v>-15270.3</v>
      </c>
      <c r="P38" s="1205"/>
      <c r="Q38" s="1206"/>
      <c r="R38" s="1207"/>
    </row>
    <row r="39" spans="1:18">
      <c r="A39" s="1195"/>
      <c r="B39" s="1196" t="s">
        <v>669</v>
      </c>
      <c r="C39" s="1196" t="s">
        <v>670</v>
      </c>
      <c r="D39" s="1196" t="s">
        <v>112</v>
      </c>
      <c r="E39" s="1197">
        <v>41477</v>
      </c>
      <c r="F39" s="1198"/>
      <c r="G39" s="1199"/>
      <c r="H39" s="1199"/>
      <c r="I39" s="1199"/>
      <c r="J39" s="1200"/>
      <c r="K39" s="1201">
        <v>5524880.9000000004</v>
      </c>
      <c r="L39" s="1202"/>
      <c r="M39" s="1203">
        <v>5621</v>
      </c>
      <c r="N39" s="1204">
        <v>982.9</v>
      </c>
      <c r="O39" s="1205">
        <v>-96119.1</v>
      </c>
      <c r="P39" s="1205"/>
      <c r="Q39" s="1206">
        <v>337363.35</v>
      </c>
      <c r="R39" s="1207">
        <v>326</v>
      </c>
    </row>
    <row r="40" spans="1:18">
      <c r="A40" s="1195"/>
      <c r="B40" s="1196" t="s">
        <v>669</v>
      </c>
      <c r="C40" s="1196" t="s">
        <v>670</v>
      </c>
      <c r="D40" s="1196" t="s">
        <v>112</v>
      </c>
      <c r="E40" s="1197">
        <v>41529</v>
      </c>
      <c r="F40" s="1198"/>
      <c r="G40" s="1199"/>
      <c r="H40" s="1199"/>
      <c r="I40" s="1199"/>
      <c r="J40" s="1200"/>
      <c r="K40" s="1201"/>
      <c r="L40" s="1202">
        <v>-64026.11</v>
      </c>
      <c r="M40" s="1203"/>
      <c r="N40" s="1204"/>
      <c r="O40" s="1205"/>
      <c r="P40" s="1205"/>
      <c r="Q40" s="1206"/>
      <c r="R40" s="1207"/>
    </row>
    <row r="41" spans="1:18">
      <c r="A41" s="1195">
        <v>104</v>
      </c>
      <c r="B41" s="1196" t="s">
        <v>672</v>
      </c>
      <c r="C41" s="1196" t="s">
        <v>673</v>
      </c>
      <c r="D41" s="1196" t="s">
        <v>74</v>
      </c>
      <c r="E41" s="1197">
        <v>39850</v>
      </c>
      <c r="F41" s="1198" t="s">
        <v>26</v>
      </c>
      <c r="G41" s="1199">
        <v>4781000</v>
      </c>
      <c r="H41" s="1199">
        <v>0</v>
      </c>
      <c r="I41" s="1199">
        <v>7501881.7000000002</v>
      </c>
      <c r="J41" s="1200" t="s">
        <v>671</v>
      </c>
      <c r="K41" s="1201"/>
      <c r="L41" s="1202"/>
      <c r="M41" s="1203"/>
      <c r="N41" s="1204"/>
      <c r="O41" s="1205"/>
      <c r="P41" s="1205"/>
      <c r="Q41" s="1206"/>
      <c r="R41" s="1207"/>
    </row>
    <row r="42" spans="1:18">
      <c r="A42" s="1195"/>
      <c r="B42" s="1196" t="s">
        <v>672</v>
      </c>
      <c r="C42" s="1196" t="s">
        <v>673</v>
      </c>
      <c r="D42" s="1196" t="s">
        <v>74</v>
      </c>
      <c r="E42" s="1197">
        <v>41241</v>
      </c>
      <c r="F42" s="1198"/>
      <c r="G42" s="1199"/>
      <c r="H42" s="1199"/>
      <c r="I42" s="1199"/>
      <c r="J42" s="1200"/>
      <c r="K42" s="1201">
        <v>208870.74</v>
      </c>
      <c r="L42" s="1202"/>
      <c r="M42" s="1203">
        <v>234</v>
      </c>
      <c r="N42" s="1204">
        <v>892.6</v>
      </c>
      <c r="O42" s="1205">
        <v>-25129.26</v>
      </c>
      <c r="P42" s="1205"/>
      <c r="Q42" s="1206"/>
      <c r="R42" s="1207"/>
    </row>
    <row r="43" spans="1:18">
      <c r="A43" s="1195"/>
      <c r="B43" s="1196" t="s">
        <v>672</v>
      </c>
      <c r="C43" s="1196" t="s">
        <v>673</v>
      </c>
      <c r="D43" s="1196" t="s">
        <v>74</v>
      </c>
      <c r="E43" s="1197">
        <v>41242</v>
      </c>
      <c r="F43" s="1198"/>
      <c r="G43" s="1199"/>
      <c r="H43" s="1199"/>
      <c r="I43" s="1199"/>
      <c r="J43" s="1200"/>
      <c r="K43" s="1201">
        <v>4058697.67</v>
      </c>
      <c r="L43" s="1202"/>
      <c r="M43" s="1203">
        <v>4547</v>
      </c>
      <c r="N43" s="1204">
        <v>892.6</v>
      </c>
      <c r="O43" s="1205">
        <v>-488302.33</v>
      </c>
      <c r="P43" s="1205"/>
      <c r="Q43" s="1206"/>
      <c r="R43" s="1207"/>
    </row>
    <row r="44" spans="1:18">
      <c r="A44" s="1195"/>
      <c r="B44" s="1196" t="s">
        <v>672</v>
      </c>
      <c r="C44" s="1196" t="s">
        <v>673</v>
      </c>
      <c r="D44" s="1196" t="s">
        <v>74</v>
      </c>
      <c r="E44" s="1197">
        <v>41285</v>
      </c>
      <c r="F44" s="1198"/>
      <c r="G44" s="1199"/>
      <c r="H44" s="1199"/>
      <c r="I44" s="1199"/>
      <c r="J44" s="1200"/>
      <c r="K44" s="1201"/>
      <c r="L44" s="1202">
        <v>-42675.67</v>
      </c>
      <c r="M44" s="1203"/>
      <c r="N44" s="1204"/>
      <c r="O44" s="1205"/>
      <c r="P44" s="1205"/>
      <c r="Q44" s="1206"/>
      <c r="R44" s="1207"/>
    </row>
    <row r="45" spans="1:18">
      <c r="A45" s="1195"/>
      <c r="B45" s="1196" t="s">
        <v>672</v>
      </c>
      <c r="C45" s="1196" t="s">
        <v>673</v>
      </c>
      <c r="D45" s="1196" t="s">
        <v>74</v>
      </c>
      <c r="E45" s="1197">
        <v>41359</v>
      </c>
      <c r="F45" s="1198"/>
      <c r="G45" s="1199"/>
      <c r="H45" s="1199"/>
      <c r="I45" s="1199"/>
      <c r="J45" s="1200"/>
      <c r="K45" s="1201"/>
      <c r="L45" s="1202">
        <v>-7324.33</v>
      </c>
      <c r="M45" s="1203"/>
      <c r="N45" s="1204"/>
      <c r="O45" s="1205"/>
      <c r="P45" s="1205"/>
      <c r="Q45" s="1206"/>
      <c r="R45" s="1207"/>
    </row>
    <row r="46" spans="1:18">
      <c r="A46" s="1195"/>
      <c r="B46" s="1196" t="s">
        <v>672</v>
      </c>
      <c r="C46" s="1196" t="s">
        <v>673</v>
      </c>
      <c r="D46" s="1196" t="s">
        <v>74</v>
      </c>
      <c r="E46" s="1197">
        <v>41730</v>
      </c>
      <c r="F46" s="1198"/>
      <c r="G46" s="1199"/>
      <c r="H46" s="1199"/>
      <c r="I46" s="1199"/>
      <c r="J46" s="1200"/>
      <c r="K46" s="1201"/>
      <c r="L46" s="1202"/>
      <c r="M46" s="1203"/>
      <c r="N46" s="1204"/>
      <c r="O46" s="1205"/>
      <c r="P46" s="1205"/>
      <c r="Q46" s="1206">
        <v>2370908.2599999998</v>
      </c>
      <c r="R46" s="1207">
        <v>175772</v>
      </c>
    </row>
    <row r="47" spans="1:18">
      <c r="A47" s="1195"/>
      <c r="B47" s="1196" t="s">
        <v>675</v>
      </c>
      <c r="C47" s="1196" t="s">
        <v>676</v>
      </c>
      <c r="D47" s="1196" t="s">
        <v>105</v>
      </c>
      <c r="E47" s="1197">
        <v>39990</v>
      </c>
      <c r="F47" s="1198" t="s">
        <v>49</v>
      </c>
      <c r="G47" s="1199">
        <v>2986000</v>
      </c>
      <c r="H47" s="1199">
        <v>0</v>
      </c>
      <c r="I47" s="1199">
        <v>3581397.27</v>
      </c>
      <c r="J47" s="1200" t="s">
        <v>671</v>
      </c>
      <c r="K47" s="1201"/>
      <c r="L47" s="1202"/>
      <c r="M47" s="1203"/>
      <c r="N47" s="1204"/>
      <c r="O47" s="1205"/>
      <c r="P47" s="1205"/>
      <c r="Q47" s="1206"/>
      <c r="R47" s="1207"/>
    </row>
    <row r="48" spans="1:18">
      <c r="A48" s="1195"/>
      <c r="B48" s="1196" t="s">
        <v>675</v>
      </c>
      <c r="C48" s="1196" t="s">
        <v>676</v>
      </c>
      <c r="D48" s="1196" t="s">
        <v>105</v>
      </c>
      <c r="E48" s="1197">
        <v>41360</v>
      </c>
      <c r="F48" s="1198"/>
      <c r="G48" s="1199"/>
      <c r="H48" s="1199"/>
      <c r="I48" s="1199"/>
      <c r="J48" s="1200"/>
      <c r="K48" s="1201"/>
      <c r="L48" s="1202"/>
      <c r="M48" s="1203"/>
      <c r="N48" s="1204"/>
      <c r="O48" s="1205"/>
      <c r="P48" s="1205"/>
      <c r="Q48" s="1206">
        <v>94153.69</v>
      </c>
      <c r="R48" s="1207">
        <v>101</v>
      </c>
    </row>
    <row r="49" spans="1:18">
      <c r="A49" s="1195"/>
      <c r="B49" s="1196" t="s">
        <v>675</v>
      </c>
      <c r="C49" s="1196" t="s">
        <v>676</v>
      </c>
      <c r="D49" s="1196" t="s">
        <v>105</v>
      </c>
      <c r="E49" s="1197">
        <v>41361</v>
      </c>
      <c r="F49" s="1198"/>
      <c r="G49" s="1199"/>
      <c r="H49" s="1199"/>
      <c r="I49" s="1199"/>
      <c r="J49" s="1200"/>
      <c r="K49" s="1201">
        <v>2856437.46</v>
      </c>
      <c r="L49" s="1202"/>
      <c r="M49" s="1203">
        <v>2986</v>
      </c>
      <c r="N49" s="1204">
        <v>956.6</v>
      </c>
      <c r="O49" s="1205">
        <v>-129562.54</v>
      </c>
      <c r="P49" s="1205"/>
      <c r="Q49" s="1206">
        <v>44746.31</v>
      </c>
      <c r="R49" s="1207">
        <v>48</v>
      </c>
    </row>
    <row r="50" spans="1:18">
      <c r="A50" s="1195"/>
      <c r="B50" s="1196" t="s">
        <v>675</v>
      </c>
      <c r="C50" s="1196" t="s">
        <v>676</v>
      </c>
      <c r="D50" s="1196" t="s">
        <v>105</v>
      </c>
      <c r="E50" s="1197">
        <v>41373</v>
      </c>
      <c r="F50" s="1198"/>
      <c r="G50" s="1199"/>
      <c r="H50" s="1199"/>
      <c r="I50" s="1199"/>
      <c r="J50" s="1200"/>
      <c r="K50" s="1201"/>
      <c r="L50" s="1202">
        <v>-25000</v>
      </c>
      <c r="M50" s="1203"/>
      <c r="N50" s="1204"/>
      <c r="O50" s="1205"/>
      <c r="P50" s="1205"/>
      <c r="Q50" s="1206"/>
      <c r="R50" s="1207"/>
    </row>
    <row r="51" spans="1:18">
      <c r="A51" s="1195">
        <v>11</v>
      </c>
      <c r="B51" s="1196" t="s">
        <v>677</v>
      </c>
      <c r="C51" s="1196" t="s">
        <v>678</v>
      </c>
      <c r="D51" s="1196" t="s">
        <v>16</v>
      </c>
      <c r="E51" s="1197">
        <v>39801</v>
      </c>
      <c r="F51" s="1198" t="s">
        <v>26</v>
      </c>
      <c r="G51" s="1199">
        <v>26918000</v>
      </c>
      <c r="H51" s="1199">
        <v>0</v>
      </c>
      <c r="I51" s="1199">
        <v>28356360</v>
      </c>
      <c r="J51" s="1200" t="s">
        <v>655</v>
      </c>
      <c r="K51" s="1201"/>
      <c r="L51" s="1202"/>
      <c r="M51" s="1203"/>
      <c r="N51" s="1204"/>
      <c r="O51" s="1205"/>
      <c r="P51" s="1205"/>
      <c r="Q51" s="1206"/>
      <c r="R51" s="1207"/>
    </row>
    <row r="52" spans="1:18">
      <c r="A52" s="1195"/>
      <c r="B52" s="1196" t="s">
        <v>677</v>
      </c>
      <c r="C52" s="1196" t="s">
        <v>678</v>
      </c>
      <c r="D52" s="1196" t="s">
        <v>16</v>
      </c>
      <c r="E52" s="1197">
        <v>39946</v>
      </c>
      <c r="F52" s="1198"/>
      <c r="G52" s="1199"/>
      <c r="H52" s="1199"/>
      <c r="I52" s="1199"/>
      <c r="J52" s="1200"/>
      <c r="K52" s="1201">
        <v>26918000</v>
      </c>
      <c r="L52" s="1202"/>
      <c r="M52" s="1203">
        <v>26918</v>
      </c>
      <c r="N52" s="1204">
        <v>1000</v>
      </c>
      <c r="O52" s="1205"/>
      <c r="P52" s="1205"/>
      <c r="Q52" s="1206"/>
      <c r="R52" s="1207"/>
    </row>
    <row r="53" spans="1:18">
      <c r="A53" s="1195"/>
      <c r="B53" s="1196" t="s">
        <v>677</v>
      </c>
      <c r="C53" s="1196" t="s">
        <v>678</v>
      </c>
      <c r="D53" s="1196" t="s">
        <v>16</v>
      </c>
      <c r="E53" s="1197">
        <v>39981</v>
      </c>
      <c r="F53" s="1198"/>
      <c r="G53" s="1199"/>
      <c r="H53" s="1199"/>
      <c r="I53" s="1199"/>
      <c r="J53" s="1200"/>
      <c r="K53" s="1201"/>
      <c r="L53" s="1202"/>
      <c r="M53" s="1203"/>
      <c r="N53" s="1204"/>
      <c r="O53" s="1205"/>
      <c r="P53" s="1205"/>
      <c r="Q53" s="1206">
        <v>900000</v>
      </c>
      <c r="R53" s="1207">
        <v>173069</v>
      </c>
    </row>
    <row r="54" spans="1:18">
      <c r="A54" s="1195" t="s">
        <v>1980</v>
      </c>
      <c r="B54" s="1196" t="s">
        <v>679</v>
      </c>
      <c r="C54" s="1196" t="s">
        <v>680</v>
      </c>
      <c r="D54" s="1196" t="s">
        <v>107</v>
      </c>
      <c r="E54" s="1197">
        <v>39990</v>
      </c>
      <c r="F54" s="1198" t="s">
        <v>160</v>
      </c>
      <c r="G54" s="1199">
        <v>12000000</v>
      </c>
      <c r="H54" s="1199">
        <v>0</v>
      </c>
      <c r="I54" s="1199">
        <v>9806136.5999999996</v>
      </c>
      <c r="J54" s="1200" t="s">
        <v>671</v>
      </c>
      <c r="K54" s="1201"/>
      <c r="L54" s="1202"/>
      <c r="M54" s="1203"/>
      <c r="N54" s="1204"/>
      <c r="O54" s="1205"/>
      <c r="P54" s="1205"/>
      <c r="Q54" s="1206"/>
      <c r="R54" s="1207"/>
    </row>
    <row r="55" spans="1:18">
      <c r="A55" s="1195"/>
      <c r="B55" s="1196" t="s">
        <v>679</v>
      </c>
      <c r="C55" s="1196" t="s">
        <v>680</v>
      </c>
      <c r="D55" s="1196" t="s">
        <v>107</v>
      </c>
      <c r="E55" s="1197">
        <v>41311</v>
      </c>
      <c r="F55" s="1198"/>
      <c r="G55" s="1199"/>
      <c r="H55" s="1199"/>
      <c r="I55" s="1199"/>
      <c r="J55" s="1200"/>
      <c r="K55" s="1201">
        <v>3375945</v>
      </c>
      <c r="L55" s="1202"/>
      <c r="M55" s="1203">
        <v>4500000</v>
      </c>
      <c r="N55" s="1204">
        <v>0.75019999999999998</v>
      </c>
      <c r="O55" s="1205">
        <v>-1124055</v>
      </c>
      <c r="P55" s="1205"/>
      <c r="Q55" s="1206"/>
      <c r="R55" s="1207"/>
    </row>
    <row r="56" spans="1:18">
      <c r="A56" s="1195"/>
      <c r="B56" s="1196" t="s">
        <v>679</v>
      </c>
      <c r="C56" s="1196" t="s">
        <v>680</v>
      </c>
      <c r="D56" s="1196" t="s">
        <v>107</v>
      </c>
      <c r="E56" s="1197">
        <v>41312</v>
      </c>
      <c r="F56" s="1198"/>
      <c r="G56" s="1199"/>
      <c r="H56" s="1199"/>
      <c r="I56" s="1199"/>
      <c r="J56" s="1200"/>
      <c r="K56" s="1201">
        <v>5626575</v>
      </c>
      <c r="L56" s="1202"/>
      <c r="M56" s="1203">
        <v>7500000</v>
      </c>
      <c r="N56" s="1204">
        <v>0.75019999999999998</v>
      </c>
      <c r="O56" s="1205">
        <v>-1873425</v>
      </c>
      <c r="P56" s="1205"/>
      <c r="Q56" s="1206">
        <v>504900</v>
      </c>
      <c r="R56" s="1207">
        <v>600000</v>
      </c>
    </row>
    <row r="57" spans="1:18">
      <c r="A57" s="1195"/>
      <c r="B57" s="1196" t="s">
        <v>679</v>
      </c>
      <c r="C57" s="1196" t="s">
        <v>680</v>
      </c>
      <c r="D57" s="1196" t="s">
        <v>107</v>
      </c>
      <c r="E57" s="1197">
        <v>41359</v>
      </c>
      <c r="F57" s="1198"/>
      <c r="G57" s="1199"/>
      <c r="H57" s="1199"/>
      <c r="I57" s="1199"/>
      <c r="J57" s="1200"/>
      <c r="K57" s="1201"/>
      <c r="L57" s="1202">
        <v>-90025.2</v>
      </c>
      <c r="M57" s="1203"/>
      <c r="N57" s="1204"/>
      <c r="O57" s="1205"/>
      <c r="P57" s="1205"/>
      <c r="Q57" s="1206"/>
      <c r="R57" s="1207"/>
    </row>
    <row r="58" spans="1:18">
      <c r="A58" s="1195">
        <v>8</v>
      </c>
      <c r="B58" s="1196" t="s">
        <v>681</v>
      </c>
      <c r="C58" s="1196" t="s">
        <v>682</v>
      </c>
      <c r="D58" s="1196" t="s">
        <v>80</v>
      </c>
      <c r="E58" s="1197">
        <v>39927</v>
      </c>
      <c r="F58" s="1198" t="s">
        <v>49</v>
      </c>
      <c r="G58" s="1199">
        <v>3652000</v>
      </c>
      <c r="H58" s="1199">
        <v>3652000</v>
      </c>
      <c r="I58" s="1199">
        <v>409753</v>
      </c>
      <c r="J58" s="1200" t="s">
        <v>660</v>
      </c>
      <c r="K58" s="1201"/>
      <c r="L58" s="1202"/>
      <c r="M58" s="1203"/>
      <c r="N58" s="1204"/>
      <c r="O58" s="1205"/>
      <c r="P58" s="1205"/>
      <c r="Q58" s="1206"/>
      <c r="R58" s="1207"/>
    </row>
    <row r="59" spans="1:18">
      <c r="A59" s="1195" t="s">
        <v>1979</v>
      </c>
      <c r="B59" s="1196" t="s">
        <v>683</v>
      </c>
      <c r="C59" s="1196" t="s">
        <v>684</v>
      </c>
      <c r="D59" s="1196" t="s">
        <v>94</v>
      </c>
      <c r="E59" s="1197">
        <v>39899</v>
      </c>
      <c r="F59" s="1198" t="s">
        <v>49</v>
      </c>
      <c r="G59" s="1199">
        <v>70000000</v>
      </c>
      <c r="H59" s="1199">
        <v>0</v>
      </c>
      <c r="I59" s="1199">
        <v>73129160.689999998</v>
      </c>
      <c r="J59" s="1200" t="s">
        <v>671</v>
      </c>
      <c r="K59" s="1201"/>
      <c r="L59" s="1202"/>
      <c r="M59" s="1203"/>
      <c r="N59" s="1204"/>
      <c r="O59" s="1205"/>
      <c r="P59" s="1205"/>
      <c r="Q59" s="1206"/>
      <c r="R59" s="1207"/>
    </row>
    <row r="60" spans="1:18">
      <c r="A60" s="1195"/>
      <c r="B60" s="1196" t="s">
        <v>683</v>
      </c>
      <c r="C60" s="1196" t="s">
        <v>684</v>
      </c>
      <c r="D60" s="1196" t="s">
        <v>94</v>
      </c>
      <c r="E60" s="1197">
        <v>41170</v>
      </c>
      <c r="F60" s="1198"/>
      <c r="G60" s="1199"/>
      <c r="H60" s="1199"/>
      <c r="I60" s="1199"/>
      <c r="J60" s="1200"/>
      <c r="K60" s="1201">
        <v>280115.76</v>
      </c>
      <c r="L60" s="1202"/>
      <c r="M60" s="1203">
        <v>344</v>
      </c>
      <c r="N60" s="1204">
        <v>814.3</v>
      </c>
      <c r="O60" s="1205">
        <v>-63884.24</v>
      </c>
      <c r="P60" s="1205"/>
      <c r="Q60" s="1206"/>
      <c r="R60" s="1207"/>
    </row>
    <row r="61" spans="1:18">
      <c r="A61" s="1195"/>
      <c r="B61" s="1196" t="s">
        <v>683</v>
      </c>
      <c r="C61" s="1196" t="s">
        <v>684</v>
      </c>
      <c r="D61" s="1196" t="s">
        <v>94</v>
      </c>
      <c r="E61" s="1197">
        <v>41171</v>
      </c>
      <c r="F61" s="1198"/>
      <c r="G61" s="1199"/>
      <c r="H61" s="1199"/>
      <c r="I61" s="1199"/>
      <c r="J61" s="1200"/>
      <c r="K61" s="1201">
        <v>6559920.2400000002</v>
      </c>
      <c r="L61" s="1202"/>
      <c r="M61" s="1203">
        <v>8056</v>
      </c>
      <c r="N61" s="1204">
        <v>814.3</v>
      </c>
      <c r="O61" s="1205">
        <v>-1496079.76</v>
      </c>
      <c r="P61" s="1205"/>
      <c r="Q61" s="1206"/>
      <c r="R61" s="1207"/>
    </row>
    <row r="62" spans="1:18">
      <c r="A62" s="1195"/>
      <c r="B62" s="1196" t="s">
        <v>683</v>
      </c>
      <c r="C62" s="1196" t="s">
        <v>684</v>
      </c>
      <c r="D62" s="1196" t="s">
        <v>94</v>
      </c>
      <c r="E62" s="1197">
        <v>41172</v>
      </c>
      <c r="F62" s="1198"/>
      <c r="G62" s="1199"/>
      <c r="H62" s="1199"/>
      <c r="I62" s="1199"/>
      <c r="J62" s="1200"/>
      <c r="K62" s="1201">
        <v>50160264</v>
      </c>
      <c r="L62" s="1202"/>
      <c r="M62" s="1203">
        <v>61600</v>
      </c>
      <c r="N62" s="1204">
        <v>814.3</v>
      </c>
      <c r="O62" s="1205">
        <v>-11439736</v>
      </c>
      <c r="P62" s="1205"/>
      <c r="Q62" s="1206">
        <v>3291750</v>
      </c>
      <c r="R62" s="1207">
        <v>3500</v>
      </c>
    </row>
    <row r="63" spans="1:18">
      <c r="A63" s="1195"/>
      <c r="B63" s="1196" t="s">
        <v>683</v>
      </c>
      <c r="C63" s="1196" t="s">
        <v>684</v>
      </c>
      <c r="D63" s="1196" t="s">
        <v>94</v>
      </c>
      <c r="E63" s="1197">
        <v>41229</v>
      </c>
      <c r="F63" s="1198"/>
      <c r="G63" s="1199"/>
      <c r="H63" s="1199"/>
      <c r="I63" s="1199"/>
      <c r="J63" s="1200"/>
      <c r="K63" s="1201"/>
      <c r="L63" s="1202">
        <v>-570003</v>
      </c>
      <c r="M63" s="1203"/>
      <c r="N63" s="1204"/>
      <c r="O63" s="1205"/>
      <c r="P63" s="1205"/>
      <c r="Q63" s="1206"/>
      <c r="R63" s="1207"/>
    </row>
    <row r="64" spans="1:18">
      <c r="A64" s="1195" t="s">
        <v>1981</v>
      </c>
      <c r="B64" s="1196" t="s">
        <v>685</v>
      </c>
      <c r="C64" s="1196" t="s">
        <v>686</v>
      </c>
      <c r="D64" s="1196" t="s">
        <v>101</v>
      </c>
      <c r="E64" s="1197">
        <v>39843</v>
      </c>
      <c r="F64" s="1198" t="s">
        <v>49</v>
      </c>
      <c r="G64" s="1199">
        <v>3674000</v>
      </c>
      <c r="H64" s="1199">
        <v>0</v>
      </c>
      <c r="I64" s="1199">
        <v>4387576.45</v>
      </c>
      <c r="J64" s="1200" t="s">
        <v>655</v>
      </c>
      <c r="K64" s="1201"/>
      <c r="L64" s="1202"/>
      <c r="M64" s="1203"/>
      <c r="N64" s="1204"/>
      <c r="O64" s="1205"/>
      <c r="P64" s="1205"/>
      <c r="Q64" s="1206"/>
      <c r="R64" s="1207"/>
    </row>
    <row r="65" spans="1:18">
      <c r="A65" s="1195"/>
      <c r="B65" s="1196" t="s">
        <v>685</v>
      </c>
      <c r="C65" s="1196" t="s">
        <v>686</v>
      </c>
      <c r="D65" s="1196" t="s">
        <v>101</v>
      </c>
      <c r="E65" s="1197">
        <v>40808</v>
      </c>
      <c r="F65" s="1198"/>
      <c r="G65" s="1199"/>
      <c r="H65" s="1199"/>
      <c r="I65" s="1199"/>
      <c r="J65" s="1200"/>
      <c r="K65" s="1201">
        <v>3674000</v>
      </c>
      <c r="L65" s="1202"/>
      <c r="M65" s="1203">
        <v>3674</v>
      </c>
      <c r="N65" s="1204">
        <v>1000</v>
      </c>
      <c r="O65" s="1205"/>
      <c r="P65" s="1205"/>
      <c r="Q65" s="1206">
        <v>184000</v>
      </c>
      <c r="R65" s="1207">
        <v>184</v>
      </c>
    </row>
    <row r="66" spans="1:18">
      <c r="A66" s="1195" t="s">
        <v>1978</v>
      </c>
      <c r="B66" s="1196" t="s">
        <v>687</v>
      </c>
      <c r="C66" s="1196" t="s">
        <v>688</v>
      </c>
      <c r="D66" s="1196" t="s">
        <v>120</v>
      </c>
      <c r="E66" s="1197">
        <v>39878</v>
      </c>
      <c r="F66" s="1198" t="s">
        <v>49</v>
      </c>
      <c r="G66" s="1199">
        <v>2492000</v>
      </c>
      <c r="H66" s="1199">
        <v>0</v>
      </c>
      <c r="I66" s="1199">
        <v>2960021.33</v>
      </c>
      <c r="J66" s="1200" t="s">
        <v>655</v>
      </c>
      <c r="K66" s="1201"/>
      <c r="L66" s="1202"/>
      <c r="M66" s="1203"/>
      <c r="N66" s="1204"/>
      <c r="O66" s="1205"/>
      <c r="P66" s="1205"/>
      <c r="Q66" s="1206"/>
      <c r="R66" s="1207"/>
    </row>
    <row r="67" spans="1:18">
      <c r="A67" s="1195"/>
      <c r="B67" s="1196" t="s">
        <v>687</v>
      </c>
      <c r="C67" s="1196" t="s">
        <v>688</v>
      </c>
      <c r="D67" s="1196" t="s">
        <v>120</v>
      </c>
      <c r="E67" s="1197">
        <v>40801</v>
      </c>
      <c r="F67" s="1198"/>
      <c r="G67" s="1199"/>
      <c r="H67" s="1199"/>
      <c r="I67" s="1199"/>
      <c r="J67" s="1200"/>
      <c r="K67" s="1201">
        <v>2492000</v>
      </c>
      <c r="L67" s="1202"/>
      <c r="M67" s="1203">
        <v>2492</v>
      </c>
      <c r="N67" s="1204">
        <v>1000</v>
      </c>
      <c r="O67" s="1205"/>
      <c r="P67" s="1205"/>
      <c r="Q67" s="1206">
        <v>125000</v>
      </c>
      <c r="R67" s="1207">
        <v>125</v>
      </c>
    </row>
    <row r="68" spans="1:18">
      <c r="A68" s="1195">
        <v>11</v>
      </c>
      <c r="B68" s="1196" t="s">
        <v>689</v>
      </c>
      <c r="C68" s="1196" t="s">
        <v>690</v>
      </c>
      <c r="D68" s="1196" t="s">
        <v>16</v>
      </c>
      <c r="E68" s="1197">
        <v>39822</v>
      </c>
      <c r="F68" s="1198" t="s">
        <v>26</v>
      </c>
      <c r="G68" s="1199">
        <v>3388890000</v>
      </c>
      <c r="H68" s="1199">
        <v>0</v>
      </c>
      <c r="I68" s="1199">
        <v>3803257308.3299999</v>
      </c>
      <c r="J68" s="1200" t="s">
        <v>655</v>
      </c>
      <c r="K68" s="1201"/>
      <c r="L68" s="1202"/>
      <c r="M68" s="1203"/>
      <c r="N68" s="1204"/>
      <c r="O68" s="1205"/>
      <c r="P68" s="1205"/>
      <c r="Q68" s="1206"/>
      <c r="R68" s="1207"/>
    </row>
    <row r="69" spans="1:18">
      <c r="A69" s="1195"/>
      <c r="B69" s="1196" t="s">
        <v>689</v>
      </c>
      <c r="C69" s="1196" t="s">
        <v>690</v>
      </c>
      <c r="D69" s="1196" t="s">
        <v>16</v>
      </c>
      <c r="E69" s="1197">
        <v>39981</v>
      </c>
      <c r="F69" s="1198"/>
      <c r="G69" s="1199"/>
      <c r="H69" s="1199"/>
      <c r="I69" s="1199"/>
      <c r="J69" s="1200"/>
      <c r="K69" s="1201">
        <v>3388890000</v>
      </c>
      <c r="L69" s="1202"/>
      <c r="M69" s="1203">
        <v>3388890</v>
      </c>
      <c r="N69" s="1204">
        <v>1000</v>
      </c>
      <c r="O69" s="1205"/>
      <c r="P69" s="1205"/>
      <c r="Q69" s="1206"/>
      <c r="R69" s="1207"/>
    </row>
    <row r="70" spans="1:18">
      <c r="A70" s="1195"/>
      <c r="B70" s="1196" t="s">
        <v>689</v>
      </c>
      <c r="C70" s="1196" t="s">
        <v>690</v>
      </c>
      <c r="D70" s="1196" t="s">
        <v>16</v>
      </c>
      <c r="E70" s="1197">
        <v>40023</v>
      </c>
      <c r="F70" s="1198"/>
      <c r="G70" s="1199"/>
      <c r="H70" s="1199"/>
      <c r="I70" s="1199"/>
      <c r="J70" s="1200"/>
      <c r="K70" s="1201"/>
      <c r="L70" s="1202"/>
      <c r="M70" s="1203"/>
      <c r="N70" s="1204"/>
      <c r="O70" s="1205"/>
      <c r="P70" s="1205"/>
      <c r="Q70" s="1206">
        <v>340000000</v>
      </c>
      <c r="R70" s="1207">
        <v>24264129</v>
      </c>
    </row>
    <row r="71" spans="1:18">
      <c r="A71" s="1195" t="s">
        <v>1977</v>
      </c>
      <c r="B71" s="1196" t="s">
        <v>691</v>
      </c>
      <c r="C71" s="1196" t="s">
        <v>692</v>
      </c>
      <c r="D71" s="1196" t="s">
        <v>81</v>
      </c>
      <c r="E71" s="1197">
        <v>39962</v>
      </c>
      <c r="F71" s="1198" t="s">
        <v>49</v>
      </c>
      <c r="G71" s="1199">
        <v>1800000</v>
      </c>
      <c r="H71" s="1199">
        <v>0</v>
      </c>
      <c r="I71" s="1199">
        <v>2052682.49</v>
      </c>
      <c r="J71" s="1200" t="s">
        <v>655</v>
      </c>
      <c r="K71" s="1201"/>
      <c r="L71" s="1202"/>
      <c r="M71" s="1203"/>
      <c r="N71" s="1204"/>
      <c r="O71" s="1205"/>
      <c r="P71" s="1205"/>
      <c r="Q71" s="1206"/>
      <c r="R71" s="1207"/>
    </row>
    <row r="72" spans="1:18">
      <c r="A72" s="1195"/>
      <c r="B72" s="1196" t="s">
        <v>691</v>
      </c>
      <c r="C72" s="1196" t="s">
        <v>692</v>
      </c>
      <c r="D72" s="1196" t="s">
        <v>81</v>
      </c>
      <c r="E72" s="1197">
        <v>40569</v>
      </c>
      <c r="F72" s="1198"/>
      <c r="G72" s="1199"/>
      <c r="H72" s="1199"/>
      <c r="I72" s="1199"/>
      <c r="J72" s="1200"/>
      <c r="K72" s="1201">
        <v>1800000</v>
      </c>
      <c r="L72" s="1202"/>
      <c r="M72" s="1203">
        <v>1800</v>
      </c>
      <c r="N72" s="1204">
        <v>1000</v>
      </c>
      <c r="O72" s="1205"/>
      <c r="P72" s="1205"/>
      <c r="Q72" s="1206">
        <v>90000</v>
      </c>
      <c r="R72" s="1207">
        <v>90</v>
      </c>
    </row>
    <row r="73" spans="1:18">
      <c r="A73" s="1195" t="s">
        <v>1977</v>
      </c>
      <c r="B73" s="1196" t="s">
        <v>693</v>
      </c>
      <c r="C73" s="1196" t="s">
        <v>694</v>
      </c>
      <c r="D73" s="1196" t="s">
        <v>96</v>
      </c>
      <c r="E73" s="1197">
        <v>39822</v>
      </c>
      <c r="F73" s="1198" t="s">
        <v>49</v>
      </c>
      <c r="G73" s="1199">
        <v>6000000</v>
      </c>
      <c r="H73" s="1199">
        <v>0</v>
      </c>
      <c r="I73" s="1199">
        <v>7220141.6699999999</v>
      </c>
      <c r="J73" s="1200" t="s">
        <v>655</v>
      </c>
      <c r="K73" s="1201"/>
      <c r="L73" s="1202"/>
      <c r="M73" s="1203"/>
      <c r="N73" s="1204"/>
      <c r="O73" s="1205"/>
      <c r="P73" s="1205"/>
      <c r="Q73" s="1206"/>
      <c r="R73" s="1207"/>
    </row>
    <row r="74" spans="1:18">
      <c r="A74" s="1195"/>
      <c r="B74" s="1196" t="s">
        <v>693</v>
      </c>
      <c r="C74" s="1196" t="s">
        <v>694</v>
      </c>
      <c r="D74" s="1196" t="s">
        <v>96</v>
      </c>
      <c r="E74" s="1197">
        <v>40849</v>
      </c>
      <c r="F74" s="1198"/>
      <c r="G74" s="1199"/>
      <c r="H74" s="1199"/>
      <c r="I74" s="1199"/>
      <c r="J74" s="1200"/>
      <c r="K74" s="1201">
        <v>6000000</v>
      </c>
      <c r="L74" s="1202"/>
      <c r="M74" s="1203">
        <v>6000</v>
      </c>
      <c r="N74" s="1204">
        <v>1000</v>
      </c>
      <c r="O74" s="1205"/>
      <c r="P74" s="1205"/>
      <c r="Q74" s="1206">
        <v>300000</v>
      </c>
      <c r="R74" s="1207">
        <v>300</v>
      </c>
    </row>
    <row r="75" spans="1:18">
      <c r="A75" s="1195"/>
      <c r="B75" s="1196" t="s">
        <v>695</v>
      </c>
      <c r="C75" s="1196" t="s">
        <v>696</v>
      </c>
      <c r="D75" s="1196" t="s">
        <v>105</v>
      </c>
      <c r="E75" s="1197">
        <v>39773</v>
      </c>
      <c r="F75" s="1198" t="s">
        <v>26</v>
      </c>
      <c r="G75" s="1199">
        <v>52000000</v>
      </c>
      <c r="H75" s="1199">
        <v>0</v>
      </c>
      <c r="I75" s="1199">
        <v>59637438.670000002</v>
      </c>
      <c r="J75" s="1200" t="s">
        <v>671</v>
      </c>
      <c r="K75" s="1201"/>
      <c r="L75" s="1202"/>
      <c r="M75" s="1203"/>
      <c r="N75" s="1204"/>
      <c r="O75" s="1205"/>
      <c r="P75" s="1205"/>
      <c r="Q75" s="1206"/>
      <c r="R75" s="1207"/>
    </row>
    <row r="76" spans="1:18">
      <c r="A76" s="1195"/>
      <c r="B76" s="1196" t="s">
        <v>695</v>
      </c>
      <c r="C76" s="1196" t="s">
        <v>696</v>
      </c>
      <c r="D76" s="1196" t="s">
        <v>105</v>
      </c>
      <c r="E76" s="1197">
        <v>41079</v>
      </c>
      <c r="F76" s="1198"/>
      <c r="G76" s="1199"/>
      <c r="H76" s="1199"/>
      <c r="I76" s="1199"/>
      <c r="J76" s="1200"/>
      <c r="K76" s="1201">
        <v>48391200</v>
      </c>
      <c r="L76" s="1202">
        <v>-725868</v>
      </c>
      <c r="M76" s="1203">
        <v>52000</v>
      </c>
      <c r="N76" s="1204">
        <v>930.6</v>
      </c>
      <c r="O76" s="1205">
        <v>-3608800</v>
      </c>
      <c r="P76" s="1205"/>
      <c r="Q76" s="1206"/>
      <c r="R76" s="1207"/>
    </row>
    <row r="77" spans="1:18">
      <c r="A77" s="1195"/>
      <c r="B77" s="1196" t="s">
        <v>695</v>
      </c>
      <c r="C77" s="1196" t="s">
        <v>696</v>
      </c>
      <c r="D77" s="1196" t="s">
        <v>105</v>
      </c>
      <c r="E77" s="1197">
        <v>41143</v>
      </c>
      <c r="F77" s="1198"/>
      <c r="G77" s="1199"/>
      <c r="H77" s="1199"/>
      <c r="I77" s="1199"/>
      <c r="J77" s="1200"/>
      <c r="K77" s="1201"/>
      <c r="L77" s="1202"/>
      <c r="M77" s="1203"/>
      <c r="N77" s="1204"/>
      <c r="O77" s="1205"/>
      <c r="P77" s="1205"/>
      <c r="Q77" s="1206">
        <v>2670000</v>
      </c>
      <c r="R77" s="1207">
        <v>698554.05</v>
      </c>
    </row>
    <row r="78" spans="1:18">
      <c r="A78" s="1195">
        <v>45</v>
      </c>
      <c r="B78" s="1196" t="s">
        <v>697</v>
      </c>
      <c r="C78" s="1196" t="s">
        <v>698</v>
      </c>
      <c r="D78" s="1196" t="s">
        <v>98</v>
      </c>
      <c r="E78" s="1197">
        <v>39801</v>
      </c>
      <c r="F78" s="1198" t="s">
        <v>26</v>
      </c>
      <c r="G78" s="1199">
        <v>21000000</v>
      </c>
      <c r="H78" s="1199">
        <v>0</v>
      </c>
      <c r="I78" s="1199">
        <v>24601666.66</v>
      </c>
      <c r="J78" s="1200" t="s">
        <v>655</v>
      </c>
      <c r="K78" s="1201"/>
      <c r="L78" s="1202"/>
      <c r="M78" s="1203"/>
      <c r="N78" s="1204"/>
      <c r="O78" s="1205"/>
      <c r="P78" s="1205"/>
      <c r="Q78" s="1206"/>
      <c r="R78" s="1207"/>
    </row>
    <row r="79" spans="1:18">
      <c r="A79" s="1195"/>
      <c r="B79" s="1196" t="s">
        <v>697</v>
      </c>
      <c r="C79" s="1196" t="s">
        <v>698</v>
      </c>
      <c r="D79" s="1196" t="s">
        <v>98</v>
      </c>
      <c r="E79" s="1197">
        <v>40766</v>
      </c>
      <c r="F79" s="1198"/>
      <c r="G79" s="1199"/>
      <c r="H79" s="1199"/>
      <c r="I79" s="1199"/>
      <c r="J79" s="1200"/>
      <c r="K79" s="1201">
        <v>21000000</v>
      </c>
      <c r="L79" s="1202"/>
      <c r="M79" s="1203">
        <v>21000</v>
      </c>
      <c r="N79" s="1204">
        <v>1000</v>
      </c>
      <c r="O79" s="1205"/>
      <c r="P79" s="1205"/>
      <c r="Q79" s="1206"/>
      <c r="R79" s="1207"/>
    </row>
    <row r="80" spans="1:18">
      <c r="A80" s="1195"/>
      <c r="B80" s="1196" t="s">
        <v>697</v>
      </c>
      <c r="C80" s="1196" t="s">
        <v>698</v>
      </c>
      <c r="D80" s="1196" t="s">
        <v>98</v>
      </c>
      <c r="E80" s="1197">
        <v>40849</v>
      </c>
      <c r="F80" s="1198"/>
      <c r="G80" s="1199"/>
      <c r="H80" s="1199"/>
      <c r="I80" s="1199"/>
      <c r="J80" s="1200"/>
      <c r="K80" s="1201"/>
      <c r="L80" s="1202"/>
      <c r="M80" s="1203"/>
      <c r="N80" s="1204"/>
      <c r="O80" s="1205"/>
      <c r="P80" s="1205"/>
      <c r="Q80" s="1206">
        <v>825000</v>
      </c>
      <c r="R80" s="1207">
        <v>1312500</v>
      </c>
    </row>
    <row r="81" spans="1:18">
      <c r="A81" s="1195" t="s">
        <v>1980</v>
      </c>
      <c r="B81" s="1196" t="s">
        <v>699</v>
      </c>
      <c r="C81" s="1196" t="s">
        <v>700</v>
      </c>
      <c r="D81" s="1196" t="s">
        <v>67</v>
      </c>
      <c r="E81" s="1197">
        <v>40046</v>
      </c>
      <c r="F81" s="1198" t="s">
        <v>160</v>
      </c>
      <c r="G81" s="1199">
        <v>5000000</v>
      </c>
      <c r="H81" s="1199">
        <v>0</v>
      </c>
      <c r="I81" s="1199">
        <v>6523255</v>
      </c>
      <c r="J81" s="1200" t="s">
        <v>671</v>
      </c>
      <c r="K81" s="1201"/>
      <c r="L81" s="1202"/>
      <c r="M81" s="1203"/>
      <c r="N81" s="1204"/>
      <c r="O81" s="1205"/>
      <c r="P81" s="1205"/>
      <c r="Q81" s="1206"/>
      <c r="R81" s="1207"/>
    </row>
    <row r="82" spans="1:18">
      <c r="A82" s="1195"/>
      <c r="B82" s="1196" t="s">
        <v>699</v>
      </c>
      <c r="C82" s="1196" t="s">
        <v>700</v>
      </c>
      <c r="D82" s="1196" t="s">
        <v>67</v>
      </c>
      <c r="E82" s="1197">
        <v>41359</v>
      </c>
      <c r="F82" s="1198"/>
      <c r="G82" s="1199"/>
      <c r="H82" s="1199"/>
      <c r="I82" s="1199"/>
      <c r="J82" s="1200"/>
      <c r="K82" s="1201">
        <v>359040</v>
      </c>
      <c r="L82" s="1202"/>
      <c r="M82" s="1203">
        <v>374000</v>
      </c>
      <c r="N82" s="1204">
        <v>0.96</v>
      </c>
      <c r="O82" s="1205">
        <v>-14960</v>
      </c>
      <c r="P82" s="1205"/>
      <c r="Q82" s="1206"/>
      <c r="R82" s="1207"/>
    </row>
    <row r="83" spans="1:18">
      <c r="A83" s="1195"/>
      <c r="B83" s="1196" t="s">
        <v>699</v>
      </c>
      <c r="C83" s="1196" t="s">
        <v>700</v>
      </c>
      <c r="D83" s="1196" t="s">
        <v>67</v>
      </c>
      <c r="E83" s="1197">
        <v>41360</v>
      </c>
      <c r="F83" s="1198"/>
      <c r="G83" s="1199"/>
      <c r="H83" s="1199"/>
      <c r="I83" s="1199"/>
      <c r="J83" s="1200"/>
      <c r="K83" s="1201">
        <v>2112000</v>
      </c>
      <c r="L83" s="1202"/>
      <c r="M83" s="1203">
        <v>2200000</v>
      </c>
      <c r="N83" s="1204">
        <v>0.96</v>
      </c>
      <c r="O83" s="1205">
        <v>-88000</v>
      </c>
      <c r="P83" s="1205"/>
      <c r="Q83" s="1206"/>
      <c r="R83" s="1207"/>
    </row>
    <row r="84" spans="1:18">
      <c r="A84" s="1195"/>
      <c r="B84" s="1196" t="s">
        <v>699</v>
      </c>
      <c r="C84" s="1196" t="s">
        <v>700</v>
      </c>
      <c r="D84" s="1196" t="s">
        <v>67</v>
      </c>
      <c r="E84" s="1197">
        <v>41361</v>
      </c>
      <c r="F84" s="1198"/>
      <c r="G84" s="1199"/>
      <c r="H84" s="1199"/>
      <c r="I84" s="1199"/>
      <c r="J84" s="1200"/>
      <c r="K84" s="1201">
        <v>2328960</v>
      </c>
      <c r="L84" s="1202"/>
      <c r="M84" s="1203">
        <v>2426000</v>
      </c>
      <c r="N84" s="1204">
        <v>0.96</v>
      </c>
      <c r="O84" s="1205">
        <v>-97040</v>
      </c>
      <c r="P84" s="1205"/>
      <c r="Q84" s="1206">
        <v>259875</v>
      </c>
      <c r="R84" s="1207">
        <v>250000</v>
      </c>
    </row>
    <row r="85" spans="1:18">
      <c r="A85" s="1195"/>
      <c r="B85" s="1196" t="s">
        <v>699</v>
      </c>
      <c r="C85" s="1196" t="s">
        <v>700</v>
      </c>
      <c r="D85" s="1196" t="s">
        <v>67</v>
      </c>
      <c r="E85" s="1197">
        <v>41373</v>
      </c>
      <c r="F85" s="1198"/>
      <c r="G85" s="1199"/>
      <c r="H85" s="1199"/>
      <c r="I85" s="1199"/>
      <c r="J85" s="1200"/>
      <c r="K85" s="1201"/>
      <c r="L85" s="1202">
        <v>-48000</v>
      </c>
      <c r="M85" s="1203"/>
      <c r="N85" s="1204"/>
      <c r="O85" s="1205"/>
      <c r="P85" s="1205"/>
      <c r="Q85" s="1206"/>
      <c r="R85" s="1207"/>
    </row>
    <row r="86" spans="1:18">
      <c r="A86" s="1195">
        <v>94</v>
      </c>
      <c r="B86" s="1196" t="s">
        <v>701</v>
      </c>
      <c r="C86" s="1196" t="s">
        <v>702</v>
      </c>
      <c r="D86" s="1196" t="s">
        <v>88</v>
      </c>
      <c r="E86" s="1197">
        <v>39843</v>
      </c>
      <c r="F86" s="1198" t="s">
        <v>26</v>
      </c>
      <c r="G86" s="1199">
        <v>110000000</v>
      </c>
      <c r="H86" s="1199">
        <v>0</v>
      </c>
      <c r="I86" s="1199">
        <v>6000000</v>
      </c>
      <c r="J86" s="1200" t="s">
        <v>671</v>
      </c>
      <c r="K86" s="1201"/>
      <c r="L86" s="1202"/>
      <c r="M86" s="1203"/>
      <c r="N86" s="1204"/>
      <c r="O86" s="1205"/>
      <c r="P86" s="1205"/>
      <c r="Q86" s="1206"/>
      <c r="R86" s="1207"/>
    </row>
    <row r="87" spans="1:18">
      <c r="A87" s="1195"/>
      <c r="B87" s="1196" t="s">
        <v>701</v>
      </c>
      <c r="C87" s="1196" t="s">
        <v>702</v>
      </c>
      <c r="D87" s="1196" t="s">
        <v>88</v>
      </c>
      <c r="E87" s="1197">
        <v>41544</v>
      </c>
      <c r="F87" s="1198"/>
      <c r="G87" s="1199"/>
      <c r="H87" s="1199"/>
      <c r="I87" s="1199"/>
      <c r="J87" s="1200"/>
      <c r="K87" s="1201">
        <v>6000000</v>
      </c>
      <c r="L87" s="1202"/>
      <c r="M87" s="1203">
        <v>60000000</v>
      </c>
      <c r="N87" s="1204">
        <v>0.1</v>
      </c>
      <c r="O87" s="1205">
        <v>-104000000</v>
      </c>
      <c r="P87" s="1205"/>
      <c r="Q87" s="1206"/>
      <c r="R87" s="1207"/>
    </row>
    <row r="88" spans="1:18">
      <c r="A88" s="1195" t="s">
        <v>1982</v>
      </c>
      <c r="B88" s="1196" t="s">
        <v>2111</v>
      </c>
      <c r="C88" s="1196" t="s">
        <v>703</v>
      </c>
      <c r="D88" s="1196" t="s">
        <v>86</v>
      </c>
      <c r="E88" s="1197">
        <v>39843</v>
      </c>
      <c r="F88" s="1198" t="s">
        <v>26</v>
      </c>
      <c r="G88" s="1199">
        <v>8152000</v>
      </c>
      <c r="H88" s="1199">
        <v>0</v>
      </c>
      <c r="I88" s="1199">
        <v>9643136.3300000001</v>
      </c>
      <c r="J88" s="1200" t="s">
        <v>704</v>
      </c>
      <c r="K88" s="1201"/>
      <c r="L88" s="1202"/>
      <c r="M88" s="1203"/>
      <c r="N88" s="1204"/>
      <c r="O88" s="1205"/>
      <c r="P88" s="1205"/>
      <c r="Q88" s="1206"/>
      <c r="R88" s="1207"/>
    </row>
    <row r="89" spans="1:18">
      <c r="A89" s="1195"/>
      <c r="B89" s="1196" t="s">
        <v>2111</v>
      </c>
      <c r="C89" s="1196" t="s">
        <v>703</v>
      </c>
      <c r="D89" s="1196" t="s">
        <v>86</v>
      </c>
      <c r="E89" s="1197">
        <v>41017</v>
      </c>
      <c r="F89" s="1198"/>
      <c r="G89" s="1199"/>
      <c r="H89" s="1199"/>
      <c r="I89" s="1199"/>
      <c r="J89" s="1200"/>
      <c r="K89" s="1201">
        <v>4076000</v>
      </c>
      <c r="L89" s="1202"/>
      <c r="M89" s="1203">
        <v>4076</v>
      </c>
      <c r="N89" s="1204">
        <v>1000</v>
      </c>
      <c r="O89" s="1205"/>
      <c r="P89" s="1205"/>
      <c r="Q89" s="1206"/>
      <c r="R89" s="1207"/>
    </row>
    <row r="90" spans="1:18">
      <c r="A90" s="1195"/>
      <c r="B90" s="1196" t="s">
        <v>2111</v>
      </c>
      <c r="C90" s="1196" t="s">
        <v>703</v>
      </c>
      <c r="D90" s="1196" t="s">
        <v>86</v>
      </c>
      <c r="E90" s="1197">
        <v>41339</v>
      </c>
      <c r="F90" s="1198"/>
      <c r="G90" s="1199"/>
      <c r="H90" s="1199"/>
      <c r="I90" s="1199"/>
      <c r="J90" s="1200"/>
      <c r="K90" s="1201">
        <v>4076000</v>
      </c>
      <c r="L90" s="1202"/>
      <c r="M90" s="1203">
        <v>4076</v>
      </c>
      <c r="N90" s="1204">
        <v>1000</v>
      </c>
      <c r="O90" s="1205"/>
      <c r="P90" s="1205"/>
      <c r="Q90" s="1206"/>
      <c r="R90" s="1207"/>
    </row>
    <row r="91" spans="1:18">
      <c r="A91" s="1195">
        <v>11</v>
      </c>
      <c r="B91" s="1196" t="s">
        <v>705</v>
      </c>
      <c r="C91" s="1196" t="s">
        <v>706</v>
      </c>
      <c r="D91" s="1196" t="s">
        <v>88</v>
      </c>
      <c r="E91" s="1197">
        <v>39773</v>
      </c>
      <c r="F91" s="1198" t="s">
        <v>26</v>
      </c>
      <c r="G91" s="1199">
        <v>525000000</v>
      </c>
      <c r="H91" s="1199">
        <v>0</v>
      </c>
      <c r="I91" s="1199">
        <v>596539172.32000005</v>
      </c>
      <c r="J91" s="1200" t="s">
        <v>655</v>
      </c>
      <c r="K91" s="1201"/>
      <c r="L91" s="1202"/>
      <c r="M91" s="1203"/>
      <c r="N91" s="1204"/>
      <c r="O91" s="1205"/>
      <c r="P91" s="1205"/>
      <c r="Q91" s="1206"/>
      <c r="R91" s="1207"/>
    </row>
    <row r="92" spans="1:18">
      <c r="A92" s="1195"/>
      <c r="B92" s="1196" t="s">
        <v>705</v>
      </c>
      <c r="C92" s="1196" t="s">
        <v>706</v>
      </c>
      <c r="D92" s="1196" t="s">
        <v>88</v>
      </c>
      <c r="E92" s="1197">
        <v>40639</v>
      </c>
      <c r="F92" s="1198"/>
      <c r="G92" s="1199"/>
      <c r="H92" s="1199"/>
      <c r="I92" s="1199"/>
      <c r="J92" s="1200"/>
      <c r="K92" s="1201">
        <v>262500000</v>
      </c>
      <c r="L92" s="1202"/>
      <c r="M92" s="1203">
        <v>262500</v>
      </c>
      <c r="N92" s="1204">
        <v>1000</v>
      </c>
      <c r="O92" s="1205"/>
      <c r="P92" s="1205"/>
      <c r="Q92" s="1206"/>
      <c r="R92" s="1207"/>
    </row>
    <row r="93" spans="1:18">
      <c r="A93" s="1195"/>
      <c r="B93" s="1196" t="s">
        <v>705</v>
      </c>
      <c r="C93" s="1196" t="s">
        <v>706</v>
      </c>
      <c r="D93" s="1196" t="s">
        <v>88</v>
      </c>
      <c r="E93" s="1197">
        <v>40800</v>
      </c>
      <c r="F93" s="1198"/>
      <c r="G93" s="1199"/>
      <c r="H93" s="1199"/>
      <c r="I93" s="1199"/>
      <c r="J93" s="1200"/>
      <c r="K93" s="1201">
        <v>262500000</v>
      </c>
      <c r="L93" s="1202"/>
      <c r="M93" s="1203">
        <v>262500</v>
      </c>
      <c r="N93" s="1204">
        <v>1000</v>
      </c>
      <c r="O93" s="1205"/>
      <c r="P93" s="1205"/>
      <c r="Q93" s="1206"/>
      <c r="R93" s="1207"/>
    </row>
    <row r="94" spans="1:18">
      <c r="A94" s="1195"/>
      <c r="B94" s="1196" t="s">
        <v>705</v>
      </c>
      <c r="C94" s="1196" t="s">
        <v>706</v>
      </c>
      <c r="D94" s="1196" t="s">
        <v>88</v>
      </c>
      <c r="E94" s="1197">
        <v>40883</v>
      </c>
      <c r="F94" s="1198"/>
      <c r="G94" s="1199"/>
      <c r="H94" s="1199"/>
      <c r="I94" s="1199"/>
      <c r="J94" s="1200"/>
      <c r="K94" s="1201"/>
      <c r="L94" s="1202"/>
      <c r="M94" s="1203"/>
      <c r="N94" s="1204"/>
      <c r="O94" s="1205"/>
      <c r="P94" s="1205"/>
      <c r="Q94" s="1206">
        <v>3435005.65</v>
      </c>
      <c r="R94" s="1207">
        <v>3983308</v>
      </c>
    </row>
    <row r="95" spans="1:18">
      <c r="A95" s="1195" t="s">
        <v>1983</v>
      </c>
      <c r="B95" s="1196" t="s">
        <v>707</v>
      </c>
      <c r="C95" s="1196" t="s">
        <v>708</v>
      </c>
      <c r="D95" s="1196" t="s">
        <v>92</v>
      </c>
      <c r="E95" s="1197">
        <v>40176</v>
      </c>
      <c r="F95" s="1198" t="s">
        <v>49</v>
      </c>
      <c r="G95" s="1199">
        <v>2000000</v>
      </c>
      <c r="H95" s="1199">
        <v>0</v>
      </c>
      <c r="I95" s="1199">
        <v>2503554.7799999998</v>
      </c>
      <c r="J95" s="1200" t="s">
        <v>671</v>
      </c>
      <c r="K95" s="1201"/>
      <c r="L95" s="1202"/>
      <c r="M95" s="1203"/>
      <c r="N95" s="1204"/>
      <c r="O95" s="1205"/>
      <c r="P95" s="1205"/>
      <c r="Q95" s="1206"/>
      <c r="R95" s="1207"/>
    </row>
    <row r="96" spans="1:18">
      <c r="A96" s="1195"/>
      <c r="B96" s="1196" t="s">
        <v>707</v>
      </c>
      <c r="C96" s="1196" t="s">
        <v>708</v>
      </c>
      <c r="D96" s="1196" t="s">
        <v>92</v>
      </c>
      <c r="E96" s="1197">
        <v>41677</v>
      </c>
      <c r="F96" s="1198"/>
      <c r="G96" s="1199"/>
      <c r="H96" s="1199"/>
      <c r="I96" s="1199"/>
      <c r="J96" s="1200"/>
      <c r="K96" s="1201">
        <v>1950000</v>
      </c>
      <c r="L96" s="1202"/>
      <c r="M96" s="1203">
        <v>1950</v>
      </c>
      <c r="N96" s="1204">
        <v>1150</v>
      </c>
      <c r="O96" s="1205"/>
      <c r="P96" s="1205">
        <v>292500</v>
      </c>
      <c r="Q96" s="1206">
        <v>95031.02</v>
      </c>
      <c r="R96" s="1207">
        <v>88</v>
      </c>
    </row>
    <row r="97" spans="1:18">
      <c r="A97" s="1195"/>
      <c r="B97" s="1196" t="s">
        <v>707</v>
      </c>
      <c r="C97" s="1196" t="s">
        <v>708</v>
      </c>
      <c r="D97" s="1196" t="s">
        <v>92</v>
      </c>
      <c r="E97" s="1197">
        <v>41680</v>
      </c>
      <c r="F97" s="1198"/>
      <c r="G97" s="1199"/>
      <c r="H97" s="1199"/>
      <c r="I97" s="1199"/>
      <c r="J97" s="1200"/>
      <c r="K97" s="1201">
        <v>50000</v>
      </c>
      <c r="L97" s="1202"/>
      <c r="M97" s="1203">
        <v>50</v>
      </c>
      <c r="N97" s="1204">
        <v>1150</v>
      </c>
      <c r="O97" s="1205"/>
      <c r="P97" s="1205">
        <v>7500</v>
      </c>
      <c r="Q97" s="1206">
        <v>10798.98</v>
      </c>
      <c r="R97" s="1207">
        <v>10</v>
      </c>
    </row>
    <row r="98" spans="1:18">
      <c r="A98" s="1195"/>
      <c r="B98" s="1196" t="s">
        <v>707</v>
      </c>
      <c r="C98" s="1196" t="s">
        <v>708</v>
      </c>
      <c r="D98" s="1196" t="s">
        <v>92</v>
      </c>
      <c r="E98" s="1197">
        <v>41717</v>
      </c>
      <c r="F98" s="1198"/>
      <c r="G98" s="1199"/>
      <c r="H98" s="1199"/>
      <c r="I98" s="1199"/>
      <c r="J98" s="1200"/>
      <c r="K98" s="1201"/>
      <c r="L98" s="1202">
        <v>-25000</v>
      </c>
      <c r="M98" s="1203"/>
      <c r="N98" s="1204"/>
      <c r="O98" s="1205"/>
      <c r="P98" s="1205"/>
      <c r="Q98" s="1206"/>
      <c r="R98" s="1207"/>
    </row>
    <row r="99" spans="1:18">
      <c r="A99" s="1195" t="s">
        <v>1978</v>
      </c>
      <c r="B99" s="1196" t="s">
        <v>709</v>
      </c>
      <c r="C99" s="1196" t="s">
        <v>710</v>
      </c>
      <c r="D99" s="1196" t="s">
        <v>97</v>
      </c>
      <c r="E99" s="1197">
        <v>39871</v>
      </c>
      <c r="F99" s="1198" t="s">
        <v>49</v>
      </c>
      <c r="G99" s="1199">
        <v>7400000</v>
      </c>
      <c r="H99" s="1199">
        <v>0</v>
      </c>
      <c r="I99" s="1199">
        <v>8798415.3300000001</v>
      </c>
      <c r="J99" s="1200" t="s">
        <v>655</v>
      </c>
      <c r="K99" s="1201"/>
      <c r="L99" s="1202"/>
      <c r="M99" s="1203"/>
      <c r="N99" s="1204"/>
      <c r="O99" s="1205"/>
      <c r="P99" s="1205"/>
      <c r="Q99" s="1206"/>
      <c r="R99" s="1207"/>
    </row>
    <row r="100" spans="1:18">
      <c r="A100" s="1195"/>
      <c r="B100" s="1196" t="s">
        <v>709</v>
      </c>
      <c r="C100" s="1196" t="s">
        <v>710</v>
      </c>
      <c r="D100" s="1196" t="s">
        <v>97</v>
      </c>
      <c r="E100" s="1197">
        <v>40801</v>
      </c>
      <c r="F100" s="1198"/>
      <c r="G100" s="1199"/>
      <c r="H100" s="1199"/>
      <c r="I100" s="1199"/>
      <c r="J100" s="1200"/>
      <c r="K100" s="1201">
        <v>7400000</v>
      </c>
      <c r="L100" s="1202"/>
      <c r="M100" s="1203">
        <v>7400</v>
      </c>
      <c r="N100" s="1204">
        <v>1000</v>
      </c>
      <c r="O100" s="1205"/>
      <c r="P100" s="1205"/>
      <c r="Q100" s="1206">
        <v>370000</v>
      </c>
      <c r="R100" s="1207">
        <v>370</v>
      </c>
    </row>
    <row r="101" spans="1:18">
      <c r="A101" s="1195">
        <v>11</v>
      </c>
      <c r="B101" s="1196" t="s">
        <v>711</v>
      </c>
      <c r="C101" s="1196" t="s">
        <v>712</v>
      </c>
      <c r="D101" s="1196" t="s">
        <v>81</v>
      </c>
      <c r="E101" s="1197">
        <v>39843</v>
      </c>
      <c r="F101" s="1198" t="s">
        <v>26</v>
      </c>
      <c r="G101" s="1199">
        <v>6000000</v>
      </c>
      <c r="H101" s="1199">
        <v>0</v>
      </c>
      <c r="I101" s="1199">
        <v>7563057.1500000004</v>
      </c>
      <c r="J101" s="1200" t="s">
        <v>655</v>
      </c>
      <c r="K101" s="1201"/>
      <c r="L101" s="1202"/>
      <c r="M101" s="1203"/>
      <c r="N101" s="1204"/>
      <c r="O101" s="1205"/>
      <c r="P101" s="1205"/>
      <c r="Q101" s="1206"/>
      <c r="R101" s="1207"/>
    </row>
    <row r="102" spans="1:18">
      <c r="A102" s="1195"/>
      <c r="B102" s="1196" t="s">
        <v>711</v>
      </c>
      <c r="C102" s="1196" t="s">
        <v>712</v>
      </c>
      <c r="D102" s="1196" t="s">
        <v>81</v>
      </c>
      <c r="E102" s="1197">
        <v>41486</v>
      </c>
      <c r="F102" s="1198"/>
      <c r="G102" s="1199"/>
      <c r="H102" s="1199"/>
      <c r="I102" s="1199"/>
      <c r="J102" s="1200"/>
      <c r="K102" s="1201">
        <v>6000000</v>
      </c>
      <c r="L102" s="1202"/>
      <c r="M102" s="1203">
        <v>6000</v>
      </c>
      <c r="N102" s="1204">
        <v>1000</v>
      </c>
      <c r="O102" s="1205"/>
      <c r="P102" s="1205"/>
      <c r="Q102" s="1206"/>
      <c r="R102" s="1207"/>
    </row>
    <row r="103" spans="1:18">
      <c r="A103" s="1195"/>
      <c r="B103" s="1196" t="s">
        <v>711</v>
      </c>
      <c r="C103" s="1196" t="s">
        <v>712</v>
      </c>
      <c r="D103" s="1196" t="s">
        <v>81</v>
      </c>
      <c r="E103" s="1197">
        <v>41514</v>
      </c>
      <c r="F103" s="1198"/>
      <c r="G103" s="1199"/>
      <c r="H103" s="1199"/>
      <c r="I103" s="1199"/>
      <c r="J103" s="1200"/>
      <c r="K103" s="1201"/>
      <c r="L103" s="1202"/>
      <c r="M103" s="1203"/>
      <c r="N103" s="1204"/>
      <c r="O103" s="1205"/>
      <c r="P103" s="1205"/>
      <c r="Q103" s="1206">
        <v>190781.12</v>
      </c>
      <c r="R103" s="1207">
        <v>81670</v>
      </c>
    </row>
    <row r="104" spans="1:18">
      <c r="A104" s="1195" t="s">
        <v>1984</v>
      </c>
      <c r="B104" s="1196" t="s">
        <v>713</v>
      </c>
      <c r="C104" s="1196" t="s">
        <v>714</v>
      </c>
      <c r="D104" s="1196" t="s">
        <v>108</v>
      </c>
      <c r="E104" s="1197">
        <v>39885</v>
      </c>
      <c r="F104" s="1198" t="s">
        <v>49</v>
      </c>
      <c r="G104" s="1199">
        <v>21100000</v>
      </c>
      <c r="H104" s="1199">
        <v>0</v>
      </c>
      <c r="I104" s="1199">
        <v>24841411.030000001</v>
      </c>
      <c r="J104" s="1200" t="s">
        <v>655</v>
      </c>
      <c r="K104" s="1201"/>
      <c r="L104" s="1202"/>
      <c r="M104" s="1203"/>
      <c r="N104" s="1204"/>
      <c r="O104" s="1205"/>
      <c r="P104" s="1205"/>
      <c r="Q104" s="1206"/>
      <c r="R104" s="1207"/>
    </row>
    <row r="105" spans="1:18">
      <c r="A105" s="1195"/>
      <c r="B105" s="1196" t="s">
        <v>713</v>
      </c>
      <c r="C105" s="1196" t="s">
        <v>714</v>
      </c>
      <c r="D105" s="1196" t="s">
        <v>108</v>
      </c>
      <c r="E105" s="1197">
        <v>40738</v>
      </c>
      <c r="F105" s="1198"/>
      <c r="G105" s="1199"/>
      <c r="H105" s="1199"/>
      <c r="I105" s="1199"/>
      <c r="J105" s="1200"/>
      <c r="K105" s="1201">
        <v>21100000</v>
      </c>
      <c r="L105" s="1202"/>
      <c r="M105" s="1203">
        <v>21100</v>
      </c>
      <c r="N105" s="1204">
        <v>1000</v>
      </c>
      <c r="O105" s="1205"/>
      <c r="P105" s="1205"/>
      <c r="Q105" s="1206">
        <v>1055000</v>
      </c>
      <c r="R105" s="1207">
        <v>1055</v>
      </c>
    </row>
    <row r="106" spans="1:18">
      <c r="A106" s="1195" t="s">
        <v>1985</v>
      </c>
      <c r="B106" s="1196" t="s">
        <v>715</v>
      </c>
      <c r="C106" s="1196" t="s">
        <v>716</v>
      </c>
      <c r="D106" s="1196" t="s">
        <v>80</v>
      </c>
      <c r="E106" s="1197">
        <v>40004</v>
      </c>
      <c r="F106" s="1198" t="s">
        <v>49</v>
      </c>
      <c r="G106" s="1199">
        <v>13669000</v>
      </c>
      <c r="H106" s="1199">
        <v>0</v>
      </c>
      <c r="I106" s="1199">
        <v>15595736.93</v>
      </c>
      <c r="J106" s="1200" t="s">
        <v>655</v>
      </c>
      <c r="K106" s="1201"/>
      <c r="L106" s="1202"/>
      <c r="M106" s="1203"/>
      <c r="N106" s="1204"/>
      <c r="O106" s="1205"/>
      <c r="P106" s="1205"/>
      <c r="Q106" s="1206"/>
      <c r="R106" s="1207"/>
    </row>
    <row r="107" spans="1:18">
      <c r="A107" s="1195"/>
      <c r="B107" s="1196" t="s">
        <v>715</v>
      </c>
      <c r="C107" s="1196" t="s">
        <v>716</v>
      </c>
      <c r="D107" s="1196" t="s">
        <v>80</v>
      </c>
      <c r="E107" s="1197">
        <v>40773</v>
      </c>
      <c r="F107" s="1198"/>
      <c r="G107" s="1199"/>
      <c r="H107" s="1199"/>
      <c r="I107" s="1199"/>
      <c r="J107" s="1200"/>
      <c r="K107" s="1201">
        <v>13669000</v>
      </c>
      <c r="L107" s="1202"/>
      <c r="M107" s="1203">
        <v>13669</v>
      </c>
      <c r="N107" s="1204">
        <v>1000</v>
      </c>
      <c r="O107" s="1205"/>
      <c r="P107" s="1205"/>
      <c r="Q107" s="1206">
        <v>410000</v>
      </c>
      <c r="R107" s="1207">
        <v>410</v>
      </c>
    </row>
    <row r="108" spans="1:18">
      <c r="A108" s="1195">
        <v>11</v>
      </c>
      <c r="B108" s="1196" t="s">
        <v>717</v>
      </c>
      <c r="C108" s="1196" t="s">
        <v>718</v>
      </c>
      <c r="D108" s="1196" t="s">
        <v>719</v>
      </c>
      <c r="E108" s="1197">
        <v>39801</v>
      </c>
      <c r="F108" s="1198" t="s">
        <v>26</v>
      </c>
      <c r="G108" s="1199">
        <v>30000000</v>
      </c>
      <c r="H108" s="1199">
        <v>0</v>
      </c>
      <c r="I108" s="1199">
        <v>32341666.66</v>
      </c>
      <c r="J108" s="1200" t="s">
        <v>655</v>
      </c>
      <c r="K108" s="1201"/>
      <c r="L108" s="1202"/>
      <c r="M108" s="1203"/>
      <c r="N108" s="1204"/>
      <c r="O108" s="1205"/>
      <c r="P108" s="1205"/>
      <c r="Q108" s="1206"/>
      <c r="R108" s="1207"/>
    </row>
    <row r="109" spans="1:18">
      <c r="A109" s="1195"/>
      <c r="B109" s="1196" t="s">
        <v>717</v>
      </c>
      <c r="C109" s="1196" t="s">
        <v>718</v>
      </c>
      <c r="D109" s="1196" t="s">
        <v>719</v>
      </c>
      <c r="E109" s="1197">
        <v>40030</v>
      </c>
      <c r="F109" s="1198"/>
      <c r="G109" s="1199"/>
      <c r="H109" s="1199"/>
      <c r="I109" s="1199"/>
      <c r="J109" s="1200"/>
      <c r="K109" s="1201">
        <v>30000000</v>
      </c>
      <c r="L109" s="1202"/>
      <c r="M109" s="1203">
        <v>30000</v>
      </c>
      <c r="N109" s="1204">
        <v>1000</v>
      </c>
      <c r="O109" s="1205"/>
      <c r="P109" s="1205"/>
      <c r="Q109" s="1206"/>
      <c r="R109" s="1207"/>
    </row>
    <row r="110" spans="1:18">
      <c r="A110" s="1195"/>
      <c r="B110" s="1196" t="s">
        <v>717</v>
      </c>
      <c r="C110" s="1196" t="s">
        <v>718</v>
      </c>
      <c r="D110" s="1196" t="s">
        <v>719</v>
      </c>
      <c r="E110" s="1197">
        <v>40086</v>
      </c>
      <c r="F110" s="1198"/>
      <c r="G110" s="1199"/>
      <c r="H110" s="1199"/>
      <c r="I110" s="1199"/>
      <c r="J110" s="1200"/>
      <c r="K110" s="1201"/>
      <c r="L110" s="1202"/>
      <c r="M110" s="1203"/>
      <c r="N110" s="1204"/>
      <c r="O110" s="1205"/>
      <c r="P110" s="1205"/>
      <c r="Q110" s="1206">
        <v>1400000</v>
      </c>
      <c r="R110" s="1207">
        <v>192967</v>
      </c>
    </row>
    <row r="111" spans="1:18">
      <c r="A111" s="1195" t="s">
        <v>1977</v>
      </c>
      <c r="B111" s="1196" t="s">
        <v>720</v>
      </c>
      <c r="C111" s="1196" t="s">
        <v>721</v>
      </c>
      <c r="D111" s="1196" t="s">
        <v>89</v>
      </c>
      <c r="E111" s="1197">
        <v>39864</v>
      </c>
      <c r="F111" s="1198" t="s">
        <v>49</v>
      </c>
      <c r="G111" s="1199">
        <v>48000000</v>
      </c>
      <c r="H111" s="1199">
        <v>0</v>
      </c>
      <c r="I111" s="1199">
        <v>54607399.329999998</v>
      </c>
      <c r="J111" s="1200" t="s">
        <v>655</v>
      </c>
      <c r="K111" s="1201"/>
      <c r="L111" s="1202"/>
      <c r="M111" s="1203"/>
      <c r="N111" s="1204"/>
      <c r="O111" s="1205"/>
      <c r="P111" s="1205"/>
      <c r="Q111" s="1206"/>
      <c r="R111" s="1207"/>
    </row>
    <row r="112" spans="1:18">
      <c r="A112" s="1195"/>
      <c r="B112" s="1196" t="s">
        <v>720</v>
      </c>
      <c r="C112" s="1196" t="s">
        <v>721</v>
      </c>
      <c r="D112" s="1196" t="s">
        <v>89</v>
      </c>
      <c r="E112" s="1197">
        <v>40450</v>
      </c>
      <c r="F112" s="1198"/>
      <c r="G112" s="1199"/>
      <c r="H112" s="1199"/>
      <c r="I112" s="1199"/>
      <c r="J112" s="1200"/>
      <c r="K112" s="1201">
        <v>48000000</v>
      </c>
      <c r="L112" s="1202"/>
      <c r="M112" s="1203">
        <v>48000</v>
      </c>
      <c r="N112" s="1204">
        <v>1000</v>
      </c>
      <c r="O112" s="1205"/>
      <c r="P112" s="1205"/>
      <c r="Q112" s="1206">
        <v>2400000</v>
      </c>
      <c r="R112" s="1207">
        <v>2400</v>
      </c>
    </row>
    <row r="113" spans="1:18">
      <c r="A113" s="1195" t="s">
        <v>1979</v>
      </c>
      <c r="B113" s="1196" t="s">
        <v>722</v>
      </c>
      <c r="C113" s="1196" t="s">
        <v>723</v>
      </c>
      <c r="D113" s="1196" t="s">
        <v>90</v>
      </c>
      <c r="E113" s="1197">
        <v>39906</v>
      </c>
      <c r="F113" s="1198" t="s">
        <v>49</v>
      </c>
      <c r="G113" s="1199">
        <v>8600000</v>
      </c>
      <c r="H113" s="1199">
        <v>0</v>
      </c>
      <c r="I113" s="1199">
        <v>10701460.58</v>
      </c>
      <c r="J113" s="1200" t="s">
        <v>671</v>
      </c>
      <c r="K113" s="1201"/>
      <c r="L113" s="1202"/>
      <c r="M113" s="1203"/>
      <c r="N113" s="1204"/>
      <c r="O113" s="1205"/>
      <c r="P113" s="1205"/>
      <c r="Q113" s="1206"/>
      <c r="R113" s="1207"/>
    </row>
    <row r="114" spans="1:18">
      <c r="A114" s="1195"/>
      <c r="B114" s="1196" t="s">
        <v>722</v>
      </c>
      <c r="C114" s="1196" t="s">
        <v>723</v>
      </c>
      <c r="D114" s="1196" t="s">
        <v>90</v>
      </c>
      <c r="E114" s="1197">
        <v>41390</v>
      </c>
      <c r="F114" s="1198"/>
      <c r="G114" s="1199"/>
      <c r="H114" s="1199"/>
      <c r="I114" s="1199"/>
      <c r="J114" s="1200"/>
      <c r="K114" s="1201">
        <v>98267</v>
      </c>
      <c r="L114" s="1202"/>
      <c r="M114" s="1203">
        <v>100</v>
      </c>
      <c r="N114" s="1204">
        <v>982.7</v>
      </c>
      <c r="O114" s="1205">
        <v>-1733</v>
      </c>
      <c r="P114" s="1205"/>
      <c r="Q114" s="1206"/>
      <c r="R114" s="1207"/>
    </row>
    <row r="115" spans="1:18">
      <c r="A115" s="1195"/>
      <c r="B115" s="1196" t="s">
        <v>722</v>
      </c>
      <c r="C115" s="1196" t="s">
        <v>723</v>
      </c>
      <c r="D115" s="1196" t="s">
        <v>90</v>
      </c>
      <c r="E115" s="1197">
        <v>41393</v>
      </c>
      <c r="F115" s="1198"/>
      <c r="G115" s="1199"/>
      <c r="H115" s="1199"/>
      <c r="I115" s="1199"/>
      <c r="J115" s="1200"/>
      <c r="K115" s="1201">
        <v>8352695</v>
      </c>
      <c r="L115" s="1202"/>
      <c r="M115" s="1203">
        <v>8500</v>
      </c>
      <c r="N115" s="1204">
        <v>982.7</v>
      </c>
      <c r="O115" s="1205">
        <v>-147305</v>
      </c>
      <c r="P115" s="1205"/>
      <c r="Q115" s="1206">
        <v>426338.55</v>
      </c>
      <c r="R115" s="1207">
        <v>430</v>
      </c>
    </row>
    <row r="116" spans="1:18">
      <c r="A116" s="1195"/>
      <c r="B116" s="1196" t="s">
        <v>722</v>
      </c>
      <c r="C116" s="1196" t="s">
        <v>723</v>
      </c>
      <c r="D116" s="1196" t="s">
        <v>90</v>
      </c>
      <c r="E116" s="1197">
        <v>41425</v>
      </c>
      <c r="F116" s="1198"/>
      <c r="G116" s="1199"/>
      <c r="H116" s="1199"/>
      <c r="I116" s="1199"/>
      <c r="J116" s="1200"/>
      <c r="K116" s="1201"/>
      <c r="L116" s="1202">
        <v>-84509.62</v>
      </c>
      <c r="M116" s="1203"/>
      <c r="N116" s="1204"/>
      <c r="O116" s="1205"/>
      <c r="P116" s="1205"/>
      <c r="Q116" s="1206"/>
      <c r="R116" s="1207"/>
    </row>
    <row r="117" spans="1:18">
      <c r="A117" s="1195">
        <v>83</v>
      </c>
      <c r="B117" s="1196" t="s">
        <v>724</v>
      </c>
      <c r="C117" s="1196" t="s">
        <v>725</v>
      </c>
      <c r="D117" s="1196" t="s">
        <v>108</v>
      </c>
      <c r="E117" s="1197">
        <v>39801</v>
      </c>
      <c r="F117" s="1198" t="s">
        <v>26</v>
      </c>
      <c r="G117" s="1199">
        <v>50000000</v>
      </c>
      <c r="H117" s="1199">
        <v>0</v>
      </c>
      <c r="I117" s="1199">
        <v>60451155.740000002</v>
      </c>
      <c r="J117" s="1200" t="s">
        <v>655</v>
      </c>
      <c r="K117" s="1201"/>
      <c r="L117" s="1202"/>
      <c r="M117" s="1203"/>
      <c r="N117" s="1204"/>
      <c r="O117" s="1205"/>
      <c r="P117" s="1205"/>
      <c r="Q117" s="1206"/>
      <c r="R117" s="1207"/>
    </row>
    <row r="118" spans="1:18">
      <c r="A118" s="1195"/>
      <c r="B118" s="1196" t="s">
        <v>724</v>
      </c>
      <c r="C118" s="1196" t="s">
        <v>725</v>
      </c>
      <c r="D118" s="1196" t="s">
        <v>108</v>
      </c>
      <c r="E118" s="1197">
        <v>41320</v>
      </c>
      <c r="F118" s="1198"/>
      <c r="G118" s="1199"/>
      <c r="H118" s="1199"/>
      <c r="I118" s="1199"/>
      <c r="J118" s="1200"/>
      <c r="K118" s="1201">
        <v>50000000</v>
      </c>
      <c r="L118" s="1202"/>
      <c r="M118" s="1203">
        <v>50000</v>
      </c>
      <c r="N118" s="1204">
        <v>1000</v>
      </c>
      <c r="O118" s="1205"/>
      <c r="P118" s="1205"/>
      <c r="Q118" s="1206">
        <v>15000</v>
      </c>
      <c r="R118" s="1207">
        <v>730994</v>
      </c>
    </row>
    <row r="119" spans="1:18">
      <c r="A119" s="1195" t="s">
        <v>1979</v>
      </c>
      <c r="B119" s="1196" t="s">
        <v>726</v>
      </c>
      <c r="C119" s="1196" t="s">
        <v>727</v>
      </c>
      <c r="D119" s="1196" t="s">
        <v>107</v>
      </c>
      <c r="E119" s="1197">
        <v>40039</v>
      </c>
      <c r="F119" s="1198" t="s">
        <v>49</v>
      </c>
      <c r="G119" s="1199">
        <v>1004000</v>
      </c>
      <c r="H119" s="1199">
        <v>0</v>
      </c>
      <c r="I119" s="1199">
        <v>1114680.76</v>
      </c>
      <c r="J119" s="1200" t="s">
        <v>671</v>
      </c>
      <c r="K119" s="1201"/>
      <c r="L119" s="1202"/>
      <c r="M119" s="1203"/>
      <c r="N119" s="1204"/>
      <c r="O119" s="1205"/>
      <c r="P119" s="1205"/>
      <c r="Q119" s="1206"/>
      <c r="R119" s="1207"/>
    </row>
    <row r="120" spans="1:18">
      <c r="A120" s="1195"/>
      <c r="B120" s="1196" t="s">
        <v>726</v>
      </c>
      <c r="C120" s="1196" t="s">
        <v>727</v>
      </c>
      <c r="D120" s="1196" t="s">
        <v>107</v>
      </c>
      <c r="E120" s="1197">
        <v>41262</v>
      </c>
      <c r="F120" s="1198"/>
      <c r="G120" s="1199"/>
      <c r="H120" s="1199"/>
      <c r="I120" s="1199"/>
      <c r="J120" s="1200"/>
      <c r="K120" s="1201">
        <v>451600.92</v>
      </c>
      <c r="L120" s="1202"/>
      <c r="M120" s="1203">
        <v>486</v>
      </c>
      <c r="N120" s="1204">
        <v>929.2</v>
      </c>
      <c r="O120" s="1205">
        <v>-34399.08</v>
      </c>
      <c r="P120" s="1205"/>
      <c r="Q120" s="1206"/>
      <c r="R120" s="1207"/>
    </row>
    <row r="121" spans="1:18">
      <c r="A121" s="1195"/>
      <c r="B121" s="1196" t="s">
        <v>726</v>
      </c>
      <c r="C121" s="1196" t="s">
        <v>727</v>
      </c>
      <c r="D121" s="1196" t="s">
        <v>107</v>
      </c>
      <c r="E121" s="1197">
        <v>41263</v>
      </c>
      <c r="F121" s="1198"/>
      <c r="G121" s="1199"/>
      <c r="H121" s="1199"/>
      <c r="I121" s="1199"/>
      <c r="J121" s="1200"/>
      <c r="K121" s="1201">
        <v>481335.96</v>
      </c>
      <c r="L121" s="1202"/>
      <c r="M121" s="1203">
        <v>518</v>
      </c>
      <c r="N121" s="1204">
        <v>929.2</v>
      </c>
      <c r="O121" s="1205">
        <v>-36664.04</v>
      </c>
      <c r="P121" s="1205"/>
      <c r="Q121" s="1206">
        <v>23500</v>
      </c>
      <c r="R121" s="1207">
        <v>50</v>
      </c>
    </row>
    <row r="122" spans="1:18">
      <c r="A122" s="1195"/>
      <c r="B122" s="1196" t="s">
        <v>726</v>
      </c>
      <c r="C122" s="1196" t="s">
        <v>727</v>
      </c>
      <c r="D122" s="1196" t="s">
        <v>107</v>
      </c>
      <c r="E122" s="1197">
        <v>41285</v>
      </c>
      <c r="F122" s="1198"/>
      <c r="G122" s="1199"/>
      <c r="H122" s="1199"/>
      <c r="I122" s="1199"/>
      <c r="J122" s="1200"/>
      <c r="K122" s="1201"/>
      <c r="L122" s="1202">
        <v>-9329.3700000000008</v>
      </c>
      <c r="M122" s="1203"/>
      <c r="N122" s="1204"/>
      <c r="O122" s="1205"/>
      <c r="P122" s="1205"/>
      <c r="Q122" s="1206"/>
      <c r="R122" s="1207"/>
    </row>
    <row r="123" spans="1:18">
      <c r="A123" s="1195"/>
      <c r="B123" s="1196" t="s">
        <v>726</v>
      </c>
      <c r="C123" s="1196" t="s">
        <v>727</v>
      </c>
      <c r="D123" s="1196" t="s">
        <v>107</v>
      </c>
      <c r="E123" s="1197">
        <v>41359</v>
      </c>
      <c r="F123" s="1198"/>
      <c r="G123" s="1199"/>
      <c r="H123" s="1199"/>
      <c r="I123" s="1199"/>
      <c r="J123" s="1200"/>
      <c r="K123" s="1201"/>
      <c r="L123" s="1202">
        <v>-15670.63</v>
      </c>
      <c r="M123" s="1203"/>
      <c r="N123" s="1204"/>
      <c r="O123" s="1205"/>
      <c r="P123" s="1205"/>
      <c r="Q123" s="1206"/>
      <c r="R123" s="1207"/>
    </row>
    <row r="124" spans="1:18">
      <c r="A124" s="1195" t="s">
        <v>1986</v>
      </c>
      <c r="B124" s="1196" t="s">
        <v>728</v>
      </c>
      <c r="C124" s="1196" t="s">
        <v>729</v>
      </c>
      <c r="D124" s="1196" t="s">
        <v>55</v>
      </c>
      <c r="E124" s="1197">
        <v>39749</v>
      </c>
      <c r="F124" s="1198" t="s">
        <v>26</v>
      </c>
      <c r="G124" s="1199">
        <v>15000000000</v>
      </c>
      <c r="H124" s="1199">
        <v>0</v>
      </c>
      <c r="I124" s="1199">
        <v>26599663040.279999</v>
      </c>
      <c r="J124" s="1200" t="s">
        <v>655</v>
      </c>
      <c r="K124" s="1201"/>
      <c r="L124" s="1202"/>
      <c r="M124" s="1203"/>
      <c r="N124" s="1204"/>
      <c r="O124" s="1205"/>
      <c r="P124" s="1205"/>
      <c r="Q124" s="1206"/>
      <c r="R124" s="1207"/>
    </row>
    <row r="125" spans="1:18">
      <c r="A125" s="1195"/>
      <c r="B125" s="1196" t="s">
        <v>728</v>
      </c>
      <c r="C125" s="1196" t="s">
        <v>729</v>
      </c>
      <c r="D125" s="1196" t="s">
        <v>55</v>
      </c>
      <c r="E125" s="1197">
        <v>39822</v>
      </c>
      <c r="F125" s="1198"/>
      <c r="G125" s="1199">
        <v>10000000000</v>
      </c>
      <c r="H125" s="1199"/>
      <c r="I125" s="1199"/>
      <c r="J125" s="1200"/>
      <c r="K125" s="1201"/>
      <c r="L125" s="1202"/>
      <c r="M125" s="1203"/>
      <c r="N125" s="1204"/>
      <c r="O125" s="1205"/>
      <c r="P125" s="1205"/>
      <c r="Q125" s="1206"/>
      <c r="R125" s="1207"/>
    </row>
    <row r="126" spans="1:18">
      <c r="A126" s="1195"/>
      <c r="B126" s="1196" t="s">
        <v>728</v>
      </c>
      <c r="C126" s="1196" t="s">
        <v>729</v>
      </c>
      <c r="D126" s="1196" t="s">
        <v>55</v>
      </c>
      <c r="E126" s="1197">
        <v>40156</v>
      </c>
      <c r="F126" s="1198"/>
      <c r="G126" s="1199"/>
      <c r="H126" s="1199"/>
      <c r="I126" s="1199"/>
      <c r="J126" s="1200"/>
      <c r="K126" s="1201">
        <v>25000000000</v>
      </c>
      <c r="L126" s="1202"/>
      <c r="M126" s="1203">
        <v>1000000</v>
      </c>
      <c r="N126" s="1204">
        <v>25000</v>
      </c>
      <c r="O126" s="1205"/>
      <c r="P126" s="1205"/>
      <c r="Q126" s="1206"/>
      <c r="R126" s="1207"/>
    </row>
    <row r="127" spans="1:18">
      <c r="A127" s="1195"/>
      <c r="B127" s="1196" t="s">
        <v>728</v>
      </c>
      <c r="C127" s="1196" t="s">
        <v>729</v>
      </c>
      <c r="D127" s="1196" t="s">
        <v>55</v>
      </c>
      <c r="E127" s="1197">
        <v>40246</v>
      </c>
      <c r="F127" s="1198"/>
      <c r="G127" s="1199"/>
      <c r="H127" s="1199"/>
      <c r="I127" s="1199"/>
      <c r="J127" s="1200"/>
      <c r="K127" s="1201"/>
      <c r="L127" s="1202"/>
      <c r="M127" s="1203"/>
      <c r="N127" s="1204"/>
      <c r="O127" s="1205"/>
      <c r="P127" s="1205"/>
      <c r="Q127" s="1206">
        <v>305913040.27999997</v>
      </c>
      <c r="R127" s="1207">
        <v>121792790</v>
      </c>
    </row>
    <row r="128" spans="1:18">
      <c r="A128" s="1195" t="s">
        <v>1979</v>
      </c>
      <c r="B128" s="1196" t="s">
        <v>730</v>
      </c>
      <c r="C128" s="1196" t="s">
        <v>729</v>
      </c>
      <c r="D128" s="1196" t="s">
        <v>55</v>
      </c>
      <c r="E128" s="1197">
        <v>39829</v>
      </c>
      <c r="F128" s="1198" t="s">
        <v>49</v>
      </c>
      <c r="G128" s="1199">
        <v>3000000</v>
      </c>
      <c r="H128" s="1199">
        <v>0</v>
      </c>
      <c r="I128" s="1199">
        <v>3087573.33</v>
      </c>
      <c r="J128" s="1200" t="s">
        <v>671</v>
      </c>
      <c r="K128" s="1201"/>
      <c r="L128" s="1202"/>
      <c r="M128" s="1203"/>
      <c r="N128" s="1204"/>
      <c r="O128" s="1205"/>
      <c r="P128" s="1205"/>
      <c r="Q128" s="1206"/>
      <c r="R128" s="1207"/>
    </row>
    <row r="129" spans="1:18">
      <c r="A129" s="1195"/>
      <c r="B129" s="1196" t="s">
        <v>730</v>
      </c>
      <c r="C129" s="1196" t="s">
        <v>729</v>
      </c>
      <c r="D129" s="1196" t="s">
        <v>55</v>
      </c>
      <c r="E129" s="1197">
        <v>41243</v>
      </c>
      <c r="F129" s="1198"/>
      <c r="G129" s="1199"/>
      <c r="H129" s="1199"/>
      <c r="I129" s="1199"/>
      <c r="J129" s="1200"/>
      <c r="K129" s="1201">
        <v>2502000</v>
      </c>
      <c r="L129" s="1202"/>
      <c r="M129" s="1203">
        <v>3000</v>
      </c>
      <c r="N129" s="1204">
        <v>834</v>
      </c>
      <c r="O129" s="1205">
        <v>-498000</v>
      </c>
      <c r="P129" s="1205"/>
      <c r="Q129" s="1206">
        <v>100100</v>
      </c>
      <c r="R129" s="1207">
        <v>150</v>
      </c>
    </row>
    <row r="130" spans="1:18">
      <c r="A130" s="1195"/>
      <c r="B130" s="1196" t="s">
        <v>730</v>
      </c>
      <c r="C130" s="1196" t="s">
        <v>729</v>
      </c>
      <c r="D130" s="1196" t="s">
        <v>55</v>
      </c>
      <c r="E130" s="1197">
        <v>41285</v>
      </c>
      <c r="F130" s="1198"/>
      <c r="G130" s="1199"/>
      <c r="H130" s="1199"/>
      <c r="I130" s="1199"/>
      <c r="J130" s="1200"/>
      <c r="K130" s="1201"/>
      <c r="L130" s="1202">
        <v>-25000</v>
      </c>
      <c r="M130" s="1203"/>
      <c r="N130" s="1204"/>
      <c r="O130" s="1205"/>
      <c r="P130" s="1205"/>
      <c r="Q130" s="1206"/>
      <c r="R130" s="1207"/>
    </row>
    <row r="131" spans="1:18">
      <c r="A131" s="1195">
        <v>44</v>
      </c>
      <c r="B131" s="1196" t="s">
        <v>731</v>
      </c>
      <c r="C131" s="1196" t="s">
        <v>732</v>
      </c>
      <c r="D131" s="1196" t="s">
        <v>81</v>
      </c>
      <c r="E131" s="1197">
        <v>39766</v>
      </c>
      <c r="F131" s="1198" t="s">
        <v>26</v>
      </c>
      <c r="G131" s="1199">
        <v>17000000</v>
      </c>
      <c r="H131" s="1199">
        <v>0</v>
      </c>
      <c r="I131" s="1199">
        <v>19564027.780000001</v>
      </c>
      <c r="J131" s="1200" t="s">
        <v>655</v>
      </c>
      <c r="K131" s="1201"/>
      <c r="L131" s="1202"/>
      <c r="M131" s="1203"/>
      <c r="N131" s="1204"/>
      <c r="O131" s="1205"/>
      <c r="P131" s="1205"/>
      <c r="Q131" s="1206"/>
      <c r="R131" s="1207"/>
    </row>
    <row r="132" spans="1:18">
      <c r="A132" s="1195"/>
      <c r="B132" s="1196" t="s">
        <v>731</v>
      </c>
      <c r="C132" s="1196" t="s">
        <v>732</v>
      </c>
      <c r="D132" s="1196" t="s">
        <v>81</v>
      </c>
      <c r="E132" s="1197">
        <v>40813</v>
      </c>
      <c r="F132" s="1198"/>
      <c r="G132" s="1199"/>
      <c r="H132" s="1199"/>
      <c r="I132" s="1199"/>
      <c r="J132" s="1200"/>
      <c r="K132" s="1201">
        <v>17000000</v>
      </c>
      <c r="L132" s="1202"/>
      <c r="M132" s="1203">
        <v>17000</v>
      </c>
      <c r="N132" s="1204">
        <v>1000</v>
      </c>
      <c r="O132" s="1205"/>
      <c r="P132" s="1205"/>
      <c r="Q132" s="1206"/>
      <c r="R132" s="1207"/>
    </row>
    <row r="133" spans="1:18">
      <c r="A133" s="1195"/>
      <c r="B133" s="1196" t="s">
        <v>731</v>
      </c>
      <c r="C133" s="1196" t="s">
        <v>732</v>
      </c>
      <c r="D133" s="1196" t="s">
        <v>81</v>
      </c>
      <c r="E133" s="1197">
        <v>40842</v>
      </c>
      <c r="F133" s="1198"/>
      <c r="G133" s="1199"/>
      <c r="H133" s="1199"/>
      <c r="I133" s="1199"/>
      <c r="J133" s="1200"/>
      <c r="K133" s="1201"/>
      <c r="L133" s="1202"/>
      <c r="M133" s="1203"/>
      <c r="N133" s="1204"/>
      <c r="O133" s="1205"/>
      <c r="P133" s="1205"/>
      <c r="Q133" s="1206">
        <v>125000</v>
      </c>
      <c r="R133" s="1207">
        <v>405405</v>
      </c>
    </row>
    <row r="134" spans="1:18">
      <c r="A134" s="1195">
        <v>8</v>
      </c>
      <c r="B134" s="1196" t="s">
        <v>733</v>
      </c>
      <c r="C134" s="1196" t="s">
        <v>734</v>
      </c>
      <c r="D134" s="1196" t="s">
        <v>134</v>
      </c>
      <c r="E134" s="1197">
        <v>39885</v>
      </c>
      <c r="F134" s="1198" t="s">
        <v>49</v>
      </c>
      <c r="G134" s="1199">
        <v>2672000</v>
      </c>
      <c r="H134" s="1199">
        <v>0</v>
      </c>
      <c r="I134" s="1199">
        <v>1233940</v>
      </c>
      <c r="J134" s="1200" t="s">
        <v>671</v>
      </c>
      <c r="K134" s="1201"/>
      <c r="L134" s="1202"/>
      <c r="M134" s="1203"/>
      <c r="N134" s="1204"/>
      <c r="O134" s="1205"/>
      <c r="P134" s="1205"/>
      <c r="Q134" s="1206"/>
      <c r="R134" s="1207"/>
    </row>
    <row r="135" spans="1:18">
      <c r="A135" s="1195"/>
      <c r="B135" s="1196" t="s">
        <v>733</v>
      </c>
      <c r="C135" s="1196" t="s">
        <v>734</v>
      </c>
      <c r="D135" s="1196" t="s">
        <v>134</v>
      </c>
      <c r="E135" s="1197">
        <v>41568</v>
      </c>
      <c r="F135" s="1198"/>
      <c r="G135" s="1199"/>
      <c r="H135" s="1199"/>
      <c r="I135" s="1199"/>
      <c r="J135" s="1200"/>
      <c r="K135" s="1201">
        <v>955240</v>
      </c>
      <c r="L135" s="1202"/>
      <c r="M135" s="1203">
        <v>2672</v>
      </c>
      <c r="N135" s="1204">
        <v>357.5</v>
      </c>
      <c r="O135" s="1205">
        <v>-1716760</v>
      </c>
      <c r="P135" s="1205"/>
      <c r="Q135" s="1206">
        <v>23709</v>
      </c>
      <c r="R135" s="1207">
        <v>134</v>
      </c>
    </row>
    <row r="136" spans="1:18">
      <c r="A136" s="1195"/>
      <c r="B136" s="1196" t="s">
        <v>733</v>
      </c>
      <c r="C136" s="1196" t="s">
        <v>734</v>
      </c>
      <c r="D136" s="1196" t="s">
        <v>134</v>
      </c>
      <c r="E136" s="1197">
        <v>41645</v>
      </c>
      <c r="F136" s="1198"/>
      <c r="G136" s="1199"/>
      <c r="H136" s="1199"/>
      <c r="I136" s="1199"/>
      <c r="J136" s="1200"/>
      <c r="K136" s="1201"/>
      <c r="L136" s="1202">
        <v>-25000</v>
      </c>
      <c r="M136" s="1203"/>
      <c r="N136" s="1204"/>
      <c r="O136" s="1205"/>
      <c r="P136" s="1205"/>
      <c r="Q136" s="1206"/>
      <c r="R136" s="1207"/>
    </row>
    <row r="137" spans="1:18">
      <c r="A137" s="1195">
        <v>11</v>
      </c>
      <c r="B137" s="1196" t="s">
        <v>735</v>
      </c>
      <c r="C137" s="1196" t="s">
        <v>736</v>
      </c>
      <c r="D137" s="1196" t="s">
        <v>81</v>
      </c>
      <c r="E137" s="1197">
        <v>39787</v>
      </c>
      <c r="F137" s="1198" t="s">
        <v>26</v>
      </c>
      <c r="G137" s="1199">
        <v>28000000</v>
      </c>
      <c r="H137" s="1199">
        <v>0</v>
      </c>
      <c r="I137" s="1199">
        <v>30155095.109999999</v>
      </c>
      <c r="J137" s="1200" t="s">
        <v>655</v>
      </c>
      <c r="K137" s="1201"/>
      <c r="L137" s="1202"/>
      <c r="M137" s="1203"/>
      <c r="N137" s="1204"/>
      <c r="O137" s="1205"/>
      <c r="P137" s="1205"/>
      <c r="Q137" s="1206"/>
      <c r="R137" s="1207"/>
    </row>
    <row r="138" spans="1:18">
      <c r="A138" s="1195"/>
      <c r="B138" s="1196" t="s">
        <v>735</v>
      </c>
      <c r="C138" s="1196" t="s">
        <v>736</v>
      </c>
      <c r="D138" s="1196" t="s">
        <v>81</v>
      </c>
      <c r="E138" s="1197">
        <v>39903</v>
      </c>
      <c r="F138" s="1198"/>
      <c r="G138" s="1199"/>
      <c r="H138" s="1199"/>
      <c r="I138" s="1199"/>
      <c r="J138" s="1200"/>
      <c r="K138" s="1201">
        <v>28000000</v>
      </c>
      <c r="L138" s="1202"/>
      <c r="M138" s="1203">
        <v>28000</v>
      </c>
      <c r="N138" s="1204">
        <v>1000</v>
      </c>
      <c r="O138" s="1205"/>
      <c r="P138" s="1205"/>
      <c r="Q138" s="1206"/>
      <c r="R138" s="1207"/>
    </row>
    <row r="139" spans="1:18">
      <c r="A139" s="1195"/>
      <c r="B139" s="1196" t="s">
        <v>735</v>
      </c>
      <c r="C139" s="1196" t="s">
        <v>736</v>
      </c>
      <c r="D139" s="1196" t="s">
        <v>81</v>
      </c>
      <c r="E139" s="1197">
        <v>40870</v>
      </c>
      <c r="F139" s="1198"/>
      <c r="G139" s="1199"/>
      <c r="H139" s="1199"/>
      <c r="I139" s="1199"/>
      <c r="J139" s="1200"/>
      <c r="K139" s="1201"/>
      <c r="L139" s="1202"/>
      <c r="M139" s="1203"/>
      <c r="N139" s="1204"/>
      <c r="O139" s="1205"/>
      <c r="P139" s="1205"/>
      <c r="Q139" s="1206">
        <v>1703984</v>
      </c>
      <c r="R139" s="1207">
        <v>154907.6</v>
      </c>
    </row>
    <row r="140" spans="1:18">
      <c r="A140" s="1195">
        <v>11</v>
      </c>
      <c r="B140" s="1196" t="s">
        <v>737</v>
      </c>
      <c r="C140" s="1196" t="s">
        <v>690</v>
      </c>
      <c r="D140" s="1196" t="s">
        <v>16</v>
      </c>
      <c r="E140" s="1197">
        <v>39749</v>
      </c>
      <c r="F140" s="1198" t="s">
        <v>26</v>
      </c>
      <c r="G140" s="1199">
        <v>3000000000</v>
      </c>
      <c r="H140" s="1199">
        <v>0</v>
      </c>
      <c r="I140" s="1199">
        <v>3231416666.6700001</v>
      </c>
      <c r="J140" s="1200" t="s">
        <v>655</v>
      </c>
      <c r="K140" s="1201"/>
      <c r="L140" s="1202"/>
      <c r="M140" s="1203"/>
      <c r="N140" s="1204"/>
      <c r="O140" s="1205"/>
      <c r="P140" s="1205"/>
      <c r="Q140" s="1206"/>
      <c r="R140" s="1207"/>
    </row>
    <row r="141" spans="1:18">
      <c r="A141" s="1195"/>
      <c r="B141" s="1196" t="s">
        <v>737</v>
      </c>
      <c r="C141" s="1196" t="s">
        <v>690</v>
      </c>
      <c r="D141" s="1196" t="s">
        <v>16</v>
      </c>
      <c r="E141" s="1197">
        <v>39981</v>
      </c>
      <c r="F141" s="1198"/>
      <c r="G141" s="1199"/>
      <c r="H141" s="1199"/>
      <c r="I141" s="1199"/>
      <c r="J141" s="1200"/>
      <c r="K141" s="1201">
        <v>3000000000</v>
      </c>
      <c r="L141" s="1202"/>
      <c r="M141" s="1203">
        <v>3000000</v>
      </c>
      <c r="N141" s="1204">
        <v>1000</v>
      </c>
      <c r="O141" s="1205"/>
      <c r="P141" s="1205"/>
      <c r="Q141" s="1206"/>
      <c r="R141" s="1207"/>
    </row>
    <row r="142" spans="1:18">
      <c r="A142" s="1195"/>
      <c r="B142" s="1196" t="s">
        <v>737</v>
      </c>
      <c r="C142" s="1196" t="s">
        <v>690</v>
      </c>
      <c r="D142" s="1196" t="s">
        <v>16</v>
      </c>
      <c r="E142" s="1197">
        <v>40030</v>
      </c>
      <c r="F142" s="1198"/>
      <c r="G142" s="1199"/>
      <c r="H142" s="1199"/>
      <c r="I142" s="1199"/>
      <c r="J142" s="1200"/>
      <c r="K142" s="1201"/>
      <c r="L142" s="1202"/>
      <c r="M142" s="1203"/>
      <c r="N142" s="1204"/>
      <c r="O142" s="1205"/>
      <c r="P142" s="1205"/>
      <c r="Q142" s="1206">
        <v>136000000</v>
      </c>
      <c r="R142" s="1207">
        <v>14516129</v>
      </c>
    </row>
    <row r="143" spans="1:18">
      <c r="A143" s="1195">
        <v>105</v>
      </c>
      <c r="B143" s="1196" t="s">
        <v>738</v>
      </c>
      <c r="C143" s="1196" t="s">
        <v>739</v>
      </c>
      <c r="D143" s="1196" t="s">
        <v>55</v>
      </c>
      <c r="E143" s="1197">
        <v>39920</v>
      </c>
      <c r="F143" s="1198" t="s">
        <v>26</v>
      </c>
      <c r="G143" s="1199">
        <v>13179000</v>
      </c>
      <c r="H143" s="1199">
        <v>0</v>
      </c>
      <c r="I143" s="1199">
        <v>4334427</v>
      </c>
      <c r="J143" s="1200" t="s">
        <v>671</v>
      </c>
      <c r="K143" s="1201"/>
      <c r="L143" s="1202"/>
      <c r="M143" s="1203"/>
      <c r="N143" s="1204"/>
      <c r="O143" s="1205"/>
      <c r="P143" s="1205"/>
      <c r="Q143" s="1206"/>
      <c r="R143" s="1207"/>
    </row>
    <row r="144" spans="1:18">
      <c r="A144" s="1195"/>
      <c r="B144" s="1196" t="s">
        <v>738</v>
      </c>
      <c r="C144" s="1196" t="s">
        <v>739</v>
      </c>
      <c r="D144" s="1196" t="s">
        <v>55</v>
      </c>
      <c r="E144" s="1197">
        <v>41836</v>
      </c>
      <c r="F144" s="1198"/>
      <c r="G144" s="1199"/>
      <c r="H144" s="1199"/>
      <c r="I144" s="1199"/>
      <c r="J144" s="1200"/>
      <c r="K144" s="1201">
        <v>3294750</v>
      </c>
      <c r="L144" s="1202"/>
      <c r="M144" s="1203">
        <v>13179</v>
      </c>
      <c r="N144" s="1204">
        <v>250</v>
      </c>
      <c r="O144" s="1205">
        <v>-9884250</v>
      </c>
      <c r="P144" s="1205"/>
      <c r="Q144" s="1206"/>
      <c r="R144" s="1207"/>
    </row>
    <row r="145" spans="1:18">
      <c r="A145" s="1195">
        <v>11</v>
      </c>
      <c r="B145" s="1196" t="s">
        <v>740</v>
      </c>
      <c r="C145" s="1196" t="s">
        <v>741</v>
      </c>
      <c r="D145" s="1196" t="s">
        <v>84</v>
      </c>
      <c r="E145" s="1197">
        <v>39794</v>
      </c>
      <c r="F145" s="1198" t="s">
        <v>26</v>
      </c>
      <c r="G145" s="1199">
        <v>75000000</v>
      </c>
      <c r="H145" s="1199">
        <v>0</v>
      </c>
      <c r="I145" s="1199">
        <v>81004166.670000002</v>
      </c>
      <c r="J145" s="1200" t="s">
        <v>655</v>
      </c>
      <c r="K145" s="1201"/>
      <c r="L145" s="1202"/>
      <c r="M145" s="1203"/>
      <c r="N145" s="1204"/>
      <c r="O145" s="1205"/>
      <c r="P145" s="1205"/>
      <c r="Q145" s="1206"/>
      <c r="R145" s="1207"/>
    </row>
    <row r="146" spans="1:18">
      <c r="A146" s="1195"/>
      <c r="B146" s="1196" t="s">
        <v>740</v>
      </c>
      <c r="C146" s="1196" t="s">
        <v>741</v>
      </c>
      <c r="D146" s="1196" t="s">
        <v>84</v>
      </c>
      <c r="E146" s="1197">
        <v>40121</v>
      </c>
      <c r="F146" s="1198"/>
      <c r="G146" s="1199"/>
      <c r="H146" s="1199"/>
      <c r="I146" s="1199"/>
      <c r="J146" s="1200"/>
      <c r="K146" s="1201">
        <v>75000000</v>
      </c>
      <c r="L146" s="1202"/>
      <c r="M146" s="1203">
        <v>75000</v>
      </c>
      <c r="N146" s="1204">
        <v>1000</v>
      </c>
      <c r="O146" s="1205"/>
      <c r="P146" s="1205"/>
      <c r="Q146" s="1206"/>
      <c r="R146" s="1207"/>
    </row>
    <row r="147" spans="1:18">
      <c r="A147" s="1195"/>
      <c r="B147" s="1196" t="s">
        <v>740</v>
      </c>
      <c r="C147" s="1196" t="s">
        <v>741</v>
      </c>
      <c r="D147" s="1196" t="s">
        <v>84</v>
      </c>
      <c r="E147" s="1197">
        <v>40141</v>
      </c>
      <c r="F147" s="1198"/>
      <c r="G147" s="1199"/>
      <c r="H147" s="1199"/>
      <c r="I147" s="1199"/>
      <c r="J147" s="1200"/>
      <c r="K147" s="1201"/>
      <c r="L147" s="1202"/>
      <c r="M147" s="1203"/>
      <c r="N147" s="1204"/>
      <c r="O147" s="1205"/>
      <c r="P147" s="1205"/>
      <c r="Q147" s="1206">
        <v>2650000</v>
      </c>
      <c r="R147" s="1207">
        <v>379811</v>
      </c>
    </row>
    <row r="148" spans="1:18">
      <c r="A148" s="1215">
        <v>8106</v>
      </c>
      <c r="B148" s="1196" t="s">
        <v>742</v>
      </c>
      <c r="C148" s="1196" t="s">
        <v>743</v>
      </c>
      <c r="D148" s="1196" t="s">
        <v>94</v>
      </c>
      <c r="E148" s="1197">
        <v>39843</v>
      </c>
      <c r="F148" s="1198" t="s">
        <v>49</v>
      </c>
      <c r="G148" s="1199">
        <v>12639000</v>
      </c>
      <c r="H148" s="1199">
        <v>0</v>
      </c>
      <c r="I148" s="1199">
        <v>17097990.600000001</v>
      </c>
      <c r="J148" s="1200" t="s">
        <v>655</v>
      </c>
      <c r="K148" s="1201"/>
      <c r="L148" s="1202"/>
      <c r="M148" s="1203"/>
      <c r="N148" s="1204"/>
      <c r="O148" s="1205"/>
      <c r="P148" s="1205"/>
      <c r="Q148" s="1206"/>
      <c r="R148" s="1207"/>
    </row>
    <row r="149" spans="1:18">
      <c r="A149" s="1195"/>
      <c r="B149" s="1196" t="s">
        <v>742</v>
      </c>
      <c r="C149" s="1196" t="s">
        <v>743</v>
      </c>
      <c r="D149" s="1196" t="s">
        <v>94</v>
      </c>
      <c r="E149" s="1197">
        <v>41753</v>
      </c>
      <c r="F149" s="1198"/>
      <c r="G149" s="1199"/>
      <c r="H149" s="1199"/>
      <c r="I149" s="1199"/>
      <c r="J149" s="1200"/>
      <c r="K149" s="1201">
        <v>12639000</v>
      </c>
      <c r="L149" s="1202"/>
      <c r="M149" s="1203">
        <v>12639</v>
      </c>
      <c r="N149" s="1204">
        <v>1000</v>
      </c>
      <c r="O149" s="1205"/>
      <c r="P149" s="1205"/>
      <c r="Q149" s="1206">
        <v>632000</v>
      </c>
      <c r="R149" s="1207">
        <v>632</v>
      </c>
    </row>
    <row r="150" spans="1:18">
      <c r="A150" s="1195" t="s">
        <v>1978</v>
      </c>
      <c r="B150" s="1196" t="s">
        <v>744</v>
      </c>
      <c r="C150" s="1196" t="s">
        <v>745</v>
      </c>
      <c r="D150" s="1196" t="s">
        <v>89</v>
      </c>
      <c r="E150" s="1197">
        <v>39836</v>
      </c>
      <c r="F150" s="1198" t="s">
        <v>49</v>
      </c>
      <c r="G150" s="1199">
        <v>15500000</v>
      </c>
      <c r="H150" s="1199">
        <v>0</v>
      </c>
      <c r="I150" s="1199">
        <v>18492469.25</v>
      </c>
      <c r="J150" s="1200" t="s">
        <v>655</v>
      </c>
      <c r="K150" s="1201"/>
      <c r="L150" s="1202"/>
      <c r="M150" s="1203"/>
      <c r="N150" s="1204"/>
      <c r="O150" s="1205"/>
      <c r="P150" s="1205"/>
      <c r="Q150" s="1206"/>
      <c r="R150" s="1207"/>
    </row>
    <row r="151" spans="1:18">
      <c r="A151" s="1195"/>
      <c r="B151" s="1196" t="s">
        <v>744</v>
      </c>
      <c r="C151" s="1196" t="s">
        <v>745</v>
      </c>
      <c r="D151" s="1196" t="s">
        <v>89</v>
      </c>
      <c r="E151" s="1197">
        <v>40794</v>
      </c>
      <c r="F151" s="1198"/>
      <c r="G151" s="1199"/>
      <c r="H151" s="1199"/>
      <c r="I151" s="1199"/>
      <c r="J151" s="1200"/>
      <c r="K151" s="1201">
        <v>15500000</v>
      </c>
      <c r="L151" s="1202"/>
      <c r="M151" s="1203">
        <v>15500</v>
      </c>
      <c r="N151" s="1204">
        <v>1000</v>
      </c>
      <c r="O151" s="1205"/>
      <c r="P151" s="1205"/>
      <c r="Q151" s="1206">
        <v>775000</v>
      </c>
      <c r="R151" s="1207">
        <v>775</v>
      </c>
    </row>
    <row r="152" spans="1:18">
      <c r="A152" s="1195" t="s">
        <v>1979</v>
      </c>
      <c r="B152" s="1196" t="s">
        <v>746</v>
      </c>
      <c r="C152" s="1196" t="s">
        <v>747</v>
      </c>
      <c r="D152" s="1196" t="s">
        <v>92</v>
      </c>
      <c r="E152" s="1197">
        <v>39857</v>
      </c>
      <c r="F152" s="1198" t="s">
        <v>49</v>
      </c>
      <c r="G152" s="1199">
        <v>1000000</v>
      </c>
      <c r="H152" s="1199">
        <v>0</v>
      </c>
      <c r="I152" s="1199">
        <v>1100653.5</v>
      </c>
      <c r="J152" s="1200" t="s">
        <v>671</v>
      </c>
      <c r="K152" s="1201"/>
      <c r="L152" s="1202"/>
      <c r="M152" s="1203"/>
      <c r="N152" s="1204"/>
      <c r="O152" s="1205"/>
      <c r="P152" s="1205"/>
      <c r="Q152" s="1206"/>
      <c r="R152" s="1207"/>
    </row>
    <row r="153" spans="1:18">
      <c r="A153" s="1195"/>
      <c r="B153" s="1196" t="s">
        <v>746</v>
      </c>
      <c r="C153" s="1196" t="s">
        <v>747</v>
      </c>
      <c r="D153" s="1196" t="s">
        <v>92</v>
      </c>
      <c r="E153" s="1197">
        <v>41222</v>
      </c>
      <c r="F153" s="1198"/>
      <c r="G153" s="1199"/>
      <c r="H153" s="1199"/>
      <c r="I153" s="1199"/>
      <c r="J153" s="1200"/>
      <c r="K153" s="1201">
        <v>900000</v>
      </c>
      <c r="L153" s="1202"/>
      <c r="M153" s="1203">
        <v>1000</v>
      </c>
      <c r="N153" s="1204">
        <v>900</v>
      </c>
      <c r="O153" s="1205">
        <v>-100000</v>
      </c>
      <c r="P153" s="1205"/>
      <c r="Q153" s="1206">
        <v>21880.5</v>
      </c>
      <c r="R153" s="1207">
        <v>50</v>
      </c>
    </row>
    <row r="154" spans="1:18">
      <c r="A154" s="1195"/>
      <c r="B154" s="1196" t="s">
        <v>746</v>
      </c>
      <c r="C154" s="1196" t="s">
        <v>747</v>
      </c>
      <c r="D154" s="1196" t="s">
        <v>92</v>
      </c>
      <c r="E154" s="1197">
        <v>41285</v>
      </c>
      <c r="F154" s="1198"/>
      <c r="G154" s="1199"/>
      <c r="H154" s="1199"/>
      <c r="I154" s="1199"/>
      <c r="J154" s="1200"/>
      <c r="K154" s="1201"/>
      <c r="L154" s="1202">
        <v>-9000</v>
      </c>
      <c r="M154" s="1203"/>
      <c r="N154" s="1204"/>
      <c r="O154" s="1205"/>
      <c r="P154" s="1205"/>
      <c r="Q154" s="1206"/>
      <c r="R154" s="1207"/>
    </row>
    <row r="155" spans="1:18">
      <c r="A155" s="1195"/>
      <c r="B155" s="1196" t="s">
        <v>746</v>
      </c>
      <c r="C155" s="1196" t="s">
        <v>747</v>
      </c>
      <c r="D155" s="1196" t="s">
        <v>92</v>
      </c>
      <c r="E155" s="1197">
        <v>41359</v>
      </c>
      <c r="F155" s="1198"/>
      <c r="G155" s="1199"/>
      <c r="H155" s="1199"/>
      <c r="I155" s="1199"/>
      <c r="J155" s="1200"/>
      <c r="K155" s="1201"/>
      <c r="L155" s="1202">
        <v>-16000</v>
      </c>
      <c r="M155" s="1203"/>
      <c r="N155" s="1204"/>
      <c r="O155" s="1205"/>
      <c r="P155" s="1205"/>
      <c r="Q155" s="1206"/>
      <c r="R155" s="1207"/>
    </row>
    <row r="156" spans="1:18">
      <c r="A156" s="1195"/>
      <c r="B156" s="1196" t="s">
        <v>748</v>
      </c>
      <c r="C156" s="1196" t="s">
        <v>749</v>
      </c>
      <c r="D156" s="1196" t="s">
        <v>87</v>
      </c>
      <c r="E156" s="1197">
        <v>39773</v>
      </c>
      <c r="F156" s="1198" t="s">
        <v>26</v>
      </c>
      <c r="G156" s="1199">
        <v>124000000</v>
      </c>
      <c r="H156" s="1199">
        <v>0</v>
      </c>
      <c r="I156" s="1199">
        <v>129079862.47</v>
      </c>
      <c r="J156" s="1200" t="s">
        <v>671</v>
      </c>
      <c r="K156" s="1201"/>
      <c r="L156" s="1202"/>
      <c r="M156" s="1203"/>
      <c r="N156" s="1204"/>
      <c r="O156" s="1205"/>
      <c r="P156" s="1205"/>
      <c r="Q156" s="1206"/>
      <c r="R156" s="1207"/>
    </row>
    <row r="157" spans="1:18">
      <c r="A157" s="1195"/>
      <c r="B157" s="1196" t="s">
        <v>748</v>
      </c>
      <c r="C157" s="1196" t="s">
        <v>749</v>
      </c>
      <c r="D157" s="1196" t="s">
        <v>87</v>
      </c>
      <c r="E157" s="1197">
        <v>41002</v>
      </c>
      <c r="F157" s="1198"/>
      <c r="G157" s="1199"/>
      <c r="H157" s="1199"/>
      <c r="I157" s="1199"/>
      <c r="J157" s="1200"/>
      <c r="K157" s="1201">
        <v>109717680</v>
      </c>
      <c r="L157" s="1202">
        <v>-1645765.2</v>
      </c>
      <c r="M157" s="1203">
        <v>124000</v>
      </c>
      <c r="N157" s="1204">
        <v>884.8</v>
      </c>
      <c r="O157" s="1205">
        <v>-14282320</v>
      </c>
      <c r="P157" s="1205"/>
      <c r="Q157" s="1206"/>
      <c r="R157" s="1207"/>
    </row>
    <row r="158" spans="1:18">
      <c r="A158" s="1195"/>
      <c r="B158" s="1196" t="s">
        <v>748</v>
      </c>
      <c r="C158" s="1196" t="s">
        <v>749</v>
      </c>
      <c r="D158" s="1196" t="s">
        <v>87</v>
      </c>
      <c r="E158" s="1197">
        <v>41437</v>
      </c>
      <c r="F158" s="1198"/>
      <c r="G158" s="1199"/>
      <c r="H158" s="1199"/>
      <c r="I158" s="1199"/>
      <c r="J158" s="1200"/>
      <c r="K158" s="1201"/>
      <c r="L158" s="1202"/>
      <c r="M158" s="1203"/>
      <c r="N158" s="1204"/>
      <c r="O158" s="1205"/>
      <c r="P158" s="1205"/>
      <c r="Q158" s="1206">
        <v>134201</v>
      </c>
      <c r="R158" s="1207">
        <v>243998.43</v>
      </c>
    </row>
    <row r="159" spans="1:18">
      <c r="A159" s="1195" t="s">
        <v>1978</v>
      </c>
      <c r="B159" s="1196" t="s">
        <v>750</v>
      </c>
      <c r="C159" s="1196" t="s">
        <v>751</v>
      </c>
      <c r="D159" s="1196" t="s">
        <v>67</v>
      </c>
      <c r="E159" s="1197">
        <v>39850</v>
      </c>
      <c r="F159" s="1198" t="s">
        <v>49</v>
      </c>
      <c r="G159" s="1199">
        <v>795000</v>
      </c>
      <c r="H159" s="1199">
        <v>0</v>
      </c>
      <c r="I159" s="1199">
        <v>942411.42</v>
      </c>
      <c r="J159" s="1200" t="s">
        <v>655</v>
      </c>
      <c r="K159" s="1201"/>
      <c r="L159" s="1202"/>
      <c r="M159" s="1203"/>
      <c r="N159" s="1204"/>
      <c r="O159" s="1205"/>
      <c r="P159" s="1205"/>
      <c r="Q159" s="1206"/>
      <c r="R159" s="1207"/>
    </row>
    <row r="160" spans="1:18">
      <c r="A160" s="1195"/>
      <c r="B160" s="1196" t="s">
        <v>750</v>
      </c>
      <c r="C160" s="1196" t="s">
        <v>751</v>
      </c>
      <c r="D160" s="1196" t="s">
        <v>67</v>
      </c>
      <c r="E160" s="1197">
        <v>40752</v>
      </c>
      <c r="F160" s="1198"/>
      <c r="G160" s="1199"/>
      <c r="H160" s="1199"/>
      <c r="I160" s="1199"/>
      <c r="J160" s="1200"/>
      <c r="K160" s="1201">
        <v>795000</v>
      </c>
      <c r="L160" s="1202"/>
      <c r="M160" s="1203">
        <v>795</v>
      </c>
      <c r="N160" s="1204">
        <v>1000</v>
      </c>
      <c r="O160" s="1205"/>
      <c r="P160" s="1205"/>
      <c r="Q160" s="1206">
        <v>40000</v>
      </c>
      <c r="R160" s="1207">
        <v>4</v>
      </c>
    </row>
    <row r="161" spans="1:18">
      <c r="A161" s="1195" t="s">
        <v>1987</v>
      </c>
      <c r="B161" s="1196" t="s">
        <v>752</v>
      </c>
      <c r="C161" s="1196" t="s">
        <v>753</v>
      </c>
      <c r="D161" s="1196" t="s">
        <v>754</v>
      </c>
      <c r="E161" s="1197">
        <v>39829</v>
      </c>
      <c r="F161" s="1198" t="s">
        <v>26</v>
      </c>
      <c r="G161" s="1199">
        <v>18751000</v>
      </c>
      <c r="H161" s="1199">
        <v>0</v>
      </c>
      <c r="I161" s="1199">
        <v>20037514.109999999</v>
      </c>
      <c r="J161" s="1200" t="s">
        <v>655</v>
      </c>
      <c r="K161" s="1201"/>
      <c r="L161" s="1202"/>
      <c r="M161" s="1203"/>
      <c r="N161" s="1204"/>
      <c r="O161" s="1205"/>
      <c r="P161" s="1205"/>
      <c r="Q161" s="1206"/>
      <c r="R161" s="1207"/>
    </row>
    <row r="162" spans="1:18">
      <c r="A162" s="1195"/>
      <c r="B162" s="1196" t="s">
        <v>752</v>
      </c>
      <c r="C162" s="1196" t="s">
        <v>753</v>
      </c>
      <c r="D162" s="1196" t="s">
        <v>754</v>
      </c>
      <c r="E162" s="1197">
        <v>40233</v>
      </c>
      <c r="F162" s="1198"/>
      <c r="G162" s="1199"/>
      <c r="H162" s="1199"/>
      <c r="I162" s="1199"/>
      <c r="J162" s="1200"/>
      <c r="K162" s="1201">
        <v>18751000</v>
      </c>
      <c r="L162" s="1202"/>
      <c r="M162" s="1203">
        <v>18751</v>
      </c>
      <c r="N162" s="1204">
        <v>1000</v>
      </c>
      <c r="O162" s="1205"/>
      <c r="P162" s="1205"/>
      <c r="Q162" s="1206"/>
      <c r="R162" s="1207"/>
    </row>
    <row r="163" spans="1:18">
      <c r="A163" s="1195"/>
      <c r="B163" s="1196" t="s">
        <v>752</v>
      </c>
      <c r="C163" s="1196" t="s">
        <v>753</v>
      </c>
      <c r="D163" s="1196" t="s">
        <v>754</v>
      </c>
      <c r="E163" s="1197">
        <v>40387</v>
      </c>
      <c r="F163" s="1198"/>
      <c r="G163" s="1199"/>
      <c r="H163" s="1199"/>
      <c r="I163" s="1199"/>
      <c r="J163" s="1200"/>
      <c r="K163" s="1201"/>
      <c r="L163" s="1202"/>
      <c r="M163" s="1203"/>
      <c r="N163" s="1204"/>
      <c r="O163" s="1205"/>
      <c r="P163" s="1205"/>
      <c r="Q163" s="1206">
        <v>250000</v>
      </c>
      <c r="R163" s="1207">
        <v>52455</v>
      </c>
    </row>
    <row r="164" spans="1:18">
      <c r="A164" s="1195">
        <v>11</v>
      </c>
      <c r="B164" s="1196" t="s">
        <v>755</v>
      </c>
      <c r="C164" s="1196" t="s">
        <v>756</v>
      </c>
      <c r="D164" s="1196" t="s">
        <v>55</v>
      </c>
      <c r="E164" s="1197">
        <v>39766</v>
      </c>
      <c r="F164" s="1198" t="s">
        <v>26</v>
      </c>
      <c r="G164" s="1199">
        <v>3133640000</v>
      </c>
      <c r="H164" s="1199">
        <v>0</v>
      </c>
      <c r="I164" s="1199">
        <v>3293353918.5300002</v>
      </c>
      <c r="J164" s="1200" t="s">
        <v>655</v>
      </c>
      <c r="K164" s="1201"/>
      <c r="L164" s="1202"/>
      <c r="M164" s="1203"/>
      <c r="N164" s="1204"/>
      <c r="O164" s="1205"/>
      <c r="P164" s="1205"/>
      <c r="Q164" s="1206"/>
      <c r="R164" s="1207"/>
    </row>
    <row r="165" spans="1:18">
      <c r="A165" s="1195"/>
      <c r="B165" s="1196" t="s">
        <v>755</v>
      </c>
      <c r="C165" s="1196" t="s">
        <v>756</v>
      </c>
      <c r="D165" s="1196" t="s">
        <v>55</v>
      </c>
      <c r="E165" s="1197">
        <v>39981</v>
      </c>
      <c r="F165" s="1198"/>
      <c r="G165" s="1199"/>
      <c r="H165" s="1199"/>
      <c r="I165" s="1199"/>
      <c r="J165" s="1200"/>
      <c r="K165" s="1201">
        <v>3133640000</v>
      </c>
      <c r="L165" s="1202"/>
      <c r="M165" s="1203">
        <v>3133.64</v>
      </c>
      <c r="N165" s="1204">
        <v>1000000</v>
      </c>
      <c r="O165" s="1205"/>
      <c r="P165" s="1205"/>
      <c r="Q165" s="1206"/>
      <c r="R165" s="1207"/>
    </row>
    <row r="166" spans="1:18">
      <c r="A166" s="1195"/>
      <c r="B166" s="1196" t="s">
        <v>755</v>
      </c>
      <c r="C166" s="1196" t="s">
        <v>756</v>
      </c>
      <c r="D166" s="1196" t="s">
        <v>55</v>
      </c>
      <c r="E166" s="1197">
        <v>40016</v>
      </c>
      <c r="F166" s="1198"/>
      <c r="G166" s="1199"/>
      <c r="H166" s="1199"/>
      <c r="I166" s="1199"/>
      <c r="J166" s="1200"/>
      <c r="K166" s="1201"/>
      <c r="L166" s="1202"/>
      <c r="M166" s="1203"/>
      <c r="N166" s="1204"/>
      <c r="O166" s="1205"/>
      <c r="P166" s="1205"/>
      <c r="Q166" s="1206">
        <v>67010401.859999999</v>
      </c>
      <c r="R166" s="1207">
        <v>13902573</v>
      </c>
    </row>
    <row r="167" spans="1:18">
      <c r="A167" s="1215">
        <v>8112</v>
      </c>
      <c r="B167" s="1196" t="s">
        <v>757</v>
      </c>
      <c r="C167" s="1196" t="s">
        <v>758</v>
      </c>
      <c r="D167" s="1196" t="s">
        <v>108</v>
      </c>
      <c r="E167" s="1197">
        <v>39906</v>
      </c>
      <c r="F167" s="1198" t="s">
        <v>49</v>
      </c>
      <c r="G167" s="1199">
        <v>1706000</v>
      </c>
      <c r="H167" s="1199">
        <v>0</v>
      </c>
      <c r="I167" s="1199">
        <v>2315853.14</v>
      </c>
      <c r="J167" s="1200" t="s">
        <v>655</v>
      </c>
      <c r="K167" s="1201"/>
      <c r="L167" s="1202"/>
      <c r="M167" s="1203"/>
      <c r="N167" s="1204"/>
      <c r="O167" s="1205"/>
      <c r="P167" s="1205"/>
      <c r="Q167" s="1206"/>
      <c r="R167" s="1207"/>
    </row>
    <row r="168" spans="1:18">
      <c r="A168" s="1195"/>
      <c r="B168" s="1196" t="s">
        <v>757</v>
      </c>
      <c r="C168" s="1196" t="s">
        <v>758</v>
      </c>
      <c r="D168" s="1196" t="s">
        <v>108</v>
      </c>
      <c r="E168" s="1197">
        <v>41821</v>
      </c>
      <c r="F168" s="1198"/>
      <c r="G168" s="1199"/>
      <c r="H168" s="1199"/>
      <c r="I168" s="1199"/>
      <c r="J168" s="1200"/>
      <c r="K168" s="1201">
        <v>1706000</v>
      </c>
      <c r="L168" s="1202"/>
      <c r="M168" s="1203">
        <v>1706</v>
      </c>
      <c r="N168" s="1204">
        <v>1000</v>
      </c>
      <c r="O168" s="1205"/>
      <c r="P168" s="1205"/>
      <c r="Q168" s="1206">
        <v>85000</v>
      </c>
      <c r="R168" s="1207">
        <v>85</v>
      </c>
    </row>
    <row r="169" spans="1:18">
      <c r="A169" s="1195">
        <v>11</v>
      </c>
      <c r="B169" s="1196" t="s">
        <v>759</v>
      </c>
      <c r="C169" s="1196" t="s">
        <v>760</v>
      </c>
      <c r="D169" s="1196" t="s">
        <v>86</v>
      </c>
      <c r="E169" s="1197">
        <v>39805</v>
      </c>
      <c r="F169" s="1198" t="s">
        <v>26</v>
      </c>
      <c r="G169" s="1199">
        <v>10800000</v>
      </c>
      <c r="H169" s="1199">
        <v>0</v>
      </c>
      <c r="I169" s="1199">
        <v>13371500</v>
      </c>
      <c r="J169" s="1200" t="s">
        <v>655</v>
      </c>
      <c r="K169" s="1201"/>
      <c r="L169" s="1202"/>
      <c r="M169" s="1203"/>
      <c r="N169" s="1204"/>
      <c r="O169" s="1205"/>
      <c r="P169" s="1205"/>
      <c r="Q169" s="1206"/>
      <c r="R169" s="1207"/>
    </row>
    <row r="170" spans="1:18">
      <c r="A170" s="1195"/>
      <c r="B170" s="1196" t="s">
        <v>759</v>
      </c>
      <c r="C170" s="1196" t="s">
        <v>760</v>
      </c>
      <c r="D170" s="1196" t="s">
        <v>86</v>
      </c>
      <c r="E170" s="1197">
        <v>40569</v>
      </c>
      <c r="F170" s="1198"/>
      <c r="G170" s="1199"/>
      <c r="H170" s="1199"/>
      <c r="I170" s="1199"/>
      <c r="J170" s="1200"/>
      <c r="K170" s="1201">
        <v>10800000</v>
      </c>
      <c r="L170" s="1202"/>
      <c r="M170" s="1203">
        <v>10800</v>
      </c>
      <c r="N170" s="1204">
        <v>1000</v>
      </c>
      <c r="O170" s="1205"/>
      <c r="P170" s="1205"/>
      <c r="Q170" s="1206"/>
      <c r="R170" s="1207"/>
    </row>
    <row r="171" spans="1:18">
      <c r="A171" s="1195"/>
      <c r="B171" s="1196" t="s">
        <v>759</v>
      </c>
      <c r="C171" s="1196" t="s">
        <v>760</v>
      </c>
      <c r="D171" s="1196" t="s">
        <v>86</v>
      </c>
      <c r="E171" s="1197">
        <v>41383</v>
      </c>
      <c r="F171" s="1198"/>
      <c r="G171" s="1199"/>
      <c r="H171" s="1199"/>
      <c r="I171" s="1199"/>
      <c r="J171" s="1200"/>
      <c r="K171" s="1201"/>
      <c r="L171" s="1202"/>
      <c r="M171" s="1203"/>
      <c r="N171" s="1204"/>
      <c r="O171" s="1205"/>
      <c r="P171" s="1205"/>
      <c r="Q171" s="1206">
        <v>1442000</v>
      </c>
      <c r="R171" s="1207">
        <v>183465</v>
      </c>
    </row>
    <row r="172" spans="1:18">
      <c r="A172" s="1195" t="s">
        <v>1977</v>
      </c>
      <c r="B172" s="1196" t="s">
        <v>761</v>
      </c>
      <c r="C172" s="1196" t="s">
        <v>762</v>
      </c>
      <c r="D172" s="1196" t="s">
        <v>81</v>
      </c>
      <c r="E172" s="1197">
        <v>39843</v>
      </c>
      <c r="F172" s="1198" t="s">
        <v>49</v>
      </c>
      <c r="G172" s="1199">
        <v>6000000</v>
      </c>
      <c r="H172" s="1199">
        <v>0</v>
      </c>
      <c r="I172" s="1199">
        <v>7263316.6600000001</v>
      </c>
      <c r="J172" s="1200" t="s">
        <v>655</v>
      </c>
      <c r="K172" s="1201"/>
      <c r="L172" s="1202"/>
      <c r="M172" s="1203"/>
      <c r="N172" s="1204"/>
      <c r="O172" s="1205"/>
      <c r="P172" s="1205"/>
      <c r="Q172" s="1206"/>
      <c r="R172" s="1207"/>
    </row>
    <row r="173" spans="1:18">
      <c r="A173" s="1195"/>
      <c r="B173" s="1196" t="s">
        <v>761</v>
      </c>
      <c r="C173" s="1196" t="s">
        <v>762</v>
      </c>
      <c r="D173" s="1196" t="s">
        <v>81</v>
      </c>
      <c r="E173" s="1197">
        <v>40730</v>
      </c>
      <c r="F173" s="1198"/>
      <c r="G173" s="1199"/>
      <c r="H173" s="1199"/>
      <c r="I173" s="1199"/>
      <c r="J173" s="1200"/>
      <c r="K173" s="1201">
        <v>1500000</v>
      </c>
      <c r="L173" s="1202"/>
      <c r="M173" s="1203">
        <v>1500</v>
      </c>
      <c r="N173" s="1204">
        <v>1000</v>
      </c>
      <c r="O173" s="1205"/>
      <c r="P173" s="1205"/>
      <c r="Q173" s="1206"/>
      <c r="R173" s="1207"/>
    </row>
    <row r="174" spans="1:18">
      <c r="A174" s="1195"/>
      <c r="B174" s="1196" t="s">
        <v>761</v>
      </c>
      <c r="C174" s="1196" t="s">
        <v>762</v>
      </c>
      <c r="D174" s="1196" t="s">
        <v>81</v>
      </c>
      <c r="E174" s="1197">
        <v>40835</v>
      </c>
      <c r="F174" s="1198"/>
      <c r="G174" s="1199"/>
      <c r="H174" s="1199"/>
      <c r="I174" s="1199"/>
      <c r="J174" s="1200"/>
      <c r="K174" s="1201">
        <v>1500000</v>
      </c>
      <c r="L174" s="1202"/>
      <c r="M174" s="1203">
        <v>1500</v>
      </c>
      <c r="N174" s="1204">
        <v>1000</v>
      </c>
      <c r="O174" s="1205"/>
      <c r="P174" s="1205"/>
      <c r="Q174" s="1206"/>
      <c r="R174" s="1207"/>
    </row>
    <row r="175" spans="1:18">
      <c r="A175" s="1195"/>
      <c r="B175" s="1196" t="s">
        <v>761</v>
      </c>
      <c r="C175" s="1196" t="s">
        <v>762</v>
      </c>
      <c r="D175" s="1196" t="s">
        <v>81</v>
      </c>
      <c r="E175" s="1197">
        <v>40975</v>
      </c>
      <c r="F175" s="1198"/>
      <c r="G175" s="1199"/>
      <c r="H175" s="1199"/>
      <c r="I175" s="1199"/>
      <c r="J175" s="1200"/>
      <c r="K175" s="1201">
        <v>1500000</v>
      </c>
      <c r="L175" s="1202"/>
      <c r="M175" s="1203">
        <v>1500</v>
      </c>
      <c r="N175" s="1204">
        <v>1000</v>
      </c>
      <c r="O175" s="1205"/>
      <c r="P175" s="1205"/>
      <c r="Q175" s="1206"/>
      <c r="R175" s="1207"/>
    </row>
    <row r="176" spans="1:18">
      <c r="A176" s="1195"/>
      <c r="B176" s="1196" t="s">
        <v>761</v>
      </c>
      <c r="C176" s="1196" t="s">
        <v>762</v>
      </c>
      <c r="D176" s="1196" t="s">
        <v>81</v>
      </c>
      <c r="E176" s="1197">
        <v>41066</v>
      </c>
      <c r="F176" s="1198"/>
      <c r="G176" s="1199"/>
      <c r="H176" s="1199"/>
      <c r="I176" s="1199"/>
      <c r="J176" s="1200"/>
      <c r="K176" s="1201">
        <v>1200000</v>
      </c>
      <c r="L176" s="1202"/>
      <c r="M176" s="1203">
        <v>1200</v>
      </c>
      <c r="N176" s="1204">
        <v>1000</v>
      </c>
      <c r="O176" s="1205"/>
      <c r="P176" s="1205"/>
      <c r="Q176" s="1206"/>
      <c r="R176" s="1207"/>
    </row>
    <row r="177" spans="1:18">
      <c r="A177" s="1195"/>
      <c r="B177" s="1196" t="s">
        <v>761</v>
      </c>
      <c r="C177" s="1196" t="s">
        <v>762</v>
      </c>
      <c r="D177" s="1196" t="s">
        <v>81</v>
      </c>
      <c r="E177" s="1197">
        <v>41087</v>
      </c>
      <c r="F177" s="1198"/>
      <c r="G177" s="1199"/>
      <c r="H177" s="1199"/>
      <c r="I177" s="1199"/>
      <c r="J177" s="1200"/>
      <c r="K177" s="1201">
        <v>300000</v>
      </c>
      <c r="L177" s="1202"/>
      <c r="M177" s="1203">
        <v>300</v>
      </c>
      <c r="N177" s="1204">
        <v>1000</v>
      </c>
      <c r="O177" s="1205"/>
      <c r="P177" s="1205"/>
      <c r="Q177" s="1206">
        <v>300000</v>
      </c>
      <c r="R177" s="1207">
        <v>300</v>
      </c>
    </row>
    <row r="178" spans="1:18">
      <c r="A178" s="1195" t="s">
        <v>1988</v>
      </c>
      <c r="B178" s="1196" t="s">
        <v>763</v>
      </c>
      <c r="C178" s="1196" t="s">
        <v>764</v>
      </c>
      <c r="D178" s="1196" t="s">
        <v>98</v>
      </c>
      <c r="E178" s="1197">
        <v>39976</v>
      </c>
      <c r="F178" s="1198" t="s">
        <v>49</v>
      </c>
      <c r="G178" s="1199">
        <v>2892000</v>
      </c>
      <c r="H178" s="1199">
        <v>0</v>
      </c>
      <c r="I178" s="1199">
        <v>3444478.21</v>
      </c>
      <c r="J178" s="1200" t="s">
        <v>655</v>
      </c>
      <c r="K178" s="1201"/>
      <c r="L178" s="1202"/>
      <c r="M178" s="1203"/>
      <c r="N178" s="1204"/>
      <c r="O178" s="1205"/>
      <c r="P178" s="1205"/>
      <c r="Q178" s="1206"/>
      <c r="R178" s="1207"/>
    </row>
    <row r="179" spans="1:18">
      <c r="A179" s="1195"/>
      <c r="B179" s="1196" t="s">
        <v>763</v>
      </c>
      <c r="C179" s="1196" t="s">
        <v>764</v>
      </c>
      <c r="D179" s="1196" t="s">
        <v>98</v>
      </c>
      <c r="E179" s="1197">
        <v>40805</v>
      </c>
      <c r="F179" s="1198"/>
      <c r="G179" s="1199"/>
      <c r="H179" s="1199"/>
      <c r="I179" s="1199"/>
      <c r="J179" s="1200"/>
      <c r="K179" s="1201">
        <v>0</v>
      </c>
      <c r="L179" s="1202"/>
      <c r="M179" s="1203">
        <v>2892</v>
      </c>
      <c r="N179" s="1204">
        <v>1000</v>
      </c>
      <c r="O179" s="1205"/>
      <c r="P179" s="1205"/>
      <c r="Q179" s="1206"/>
      <c r="R179" s="1207"/>
    </row>
    <row r="180" spans="1:18">
      <c r="A180" s="1195"/>
      <c r="B180" s="1196" t="s">
        <v>763</v>
      </c>
      <c r="C180" s="1196" t="s">
        <v>764</v>
      </c>
      <c r="D180" s="1196" t="s">
        <v>98</v>
      </c>
      <c r="E180" s="1197">
        <v>40905</v>
      </c>
      <c r="F180" s="1198"/>
      <c r="G180" s="1199"/>
      <c r="H180" s="1199"/>
      <c r="I180" s="1199"/>
      <c r="J180" s="1200"/>
      <c r="K180" s="1201">
        <v>2892000</v>
      </c>
      <c r="L180" s="1202"/>
      <c r="M180" s="1203">
        <v>2892</v>
      </c>
      <c r="N180" s="1204">
        <v>1000</v>
      </c>
      <c r="O180" s="1205"/>
      <c r="P180" s="1205"/>
      <c r="Q180" s="1206">
        <v>145000</v>
      </c>
      <c r="R180" s="1207">
        <v>145</v>
      </c>
    </row>
    <row r="181" spans="1:18">
      <c r="A181" s="1195">
        <v>11</v>
      </c>
      <c r="B181" s="1196" t="s">
        <v>765</v>
      </c>
      <c r="C181" s="1196" t="s">
        <v>766</v>
      </c>
      <c r="D181" s="1196" t="s">
        <v>177</v>
      </c>
      <c r="E181" s="1197">
        <v>39801</v>
      </c>
      <c r="F181" s="1198" t="s">
        <v>26</v>
      </c>
      <c r="G181" s="1199">
        <v>40000000</v>
      </c>
      <c r="H181" s="1199">
        <v>0</v>
      </c>
      <c r="I181" s="1199">
        <v>41917777.780000001</v>
      </c>
      <c r="J181" s="1200" t="s">
        <v>655</v>
      </c>
      <c r="K181" s="1201"/>
      <c r="L181" s="1202"/>
      <c r="M181" s="1203"/>
      <c r="N181" s="1204"/>
      <c r="O181" s="1205"/>
      <c r="P181" s="1205"/>
      <c r="Q181" s="1206"/>
      <c r="R181" s="1207"/>
    </row>
    <row r="182" spans="1:18">
      <c r="A182" s="1195"/>
      <c r="B182" s="1196" t="s">
        <v>765</v>
      </c>
      <c r="C182" s="1196" t="s">
        <v>766</v>
      </c>
      <c r="D182" s="1196" t="s">
        <v>177</v>
      </c>
      <c r="E182" s="1197">
        <v>39960</v>
      </c>
      <c r="F182" s="1198"/>
      <c r="G182" s="1199"/>
      <c r="H182" s="1199"/>
      <c r="I182" s="1199"/>
      <c r="J182" s="1200"/>
      <c r="K182" s="1201">
        <v>40000000</v>
      </c>
      <c r="L182" s="1202"/>
      <c r="M182" s="1203">
        <v>40000</v>
      </c>
      <c r="N182" s="1204">
        <v>1000</v>
      </c>
      <c r="O182" s="1205"/>
      <c r="P182" s="1205"/>
      <c r="Q182" s="1206"/>
      <c r="R182" s="1207"/>
    </row>
    <row r="183" spans="1:18">
      <c r="A183" s="1195"/>
      <c r="B183" s="1196" t="s">
        <v>765</v>
      </c>
      <c r="C183" s="1196" t="s">
        <v>766</v>
      </c>
      <c r="D183" s="1196" t="s">
        <v>177</v>
      </c>
      <c r="E183" s="1197">
        <v>39988</v>
      </c>
      <c r="F183" s="1198"/>
      <c r="G183" s="1199"/>
      <c r="H183" s="1199"/>
      <c r="I183" s="1199"/>
      <c r="J183" s="1200"/>
      <c r="K183" s="1201"/>
      <c r="L183" s="1202"/>
      <c r="M183" s="1203"/>
      <c r="N183" s="1204"/>
      <c r="O183" s="1205"/>
      <c r="P183" s="1205"/>
      <c r="Q183" s="1206">
        <v>1040000</v>
      </c>
      <c r="R183" s="1207">
        <v>226330</v>
      </c>
    </row>
    <row r="184" spans="1:18">
      <c r="A184" s="1195" t="s">
        <v>1978</v>
      </c>
      <c r="B184" s="1196" t="s">
        <v>767</v>
      </c>
      <c r="C184" s="1196" t="s">
        <v>768</v>
      </c>
      <c r="D184" s="1196" t="s">
        <v>96</v>
      </c>
      <c r="E184" s="1197">
        <v>39857</v>
      </c>
      <c r="F184" s="1198" t="s">
        <v>49</v>
      </c>
      <c r="G184" s="1199">
        <v>985000</v>
      </c>
      <c r="H184" s="1199">
        <v>0</v>
      </c>
      <c r="I184" s="1199">
        <v>1172062.5</v>
      </c>
      <c r="J184" s="1200" t="s">
        <v>655</v>
      </c>
      <c r="K184" s="1201"/>
      <c r="L184" s="1202"/>
      <c r="M184" s="1203"/>
      <c r="N184" s="1204"/>
      <c r="O184" s="1205"/>
      <c r="P184" s="1205"/>
      <c r="Q184" s="1206"/>
      <c r="R184" s="1207"/>
    </row>
    <row r="185" spans="1:18">
      <c r="A185" s="1195"/>
      <c r="B185" s="1196" t="s">
        <v>767</v>
      </c>
      <c r="C185" s="1196" t="s">
        <v>768</v>
      </c>
      <c r="D185" s="1196" t="s">
        <v>96</v>
      </c>
      <c r="E185" s="1197">
        <v>40787</v>
      </c>
      <c r="F185" s="1198"/>
      <c r="G185" s="1199"/>
      <c r="H185" s="1199"/>
      <c r="I185" s="1199"/>
      <c r="J185" s="1200"/>
      <c r="K185" s="1201">
        <v>985000</v>
      </c>
      <c r="L185" s="1202"/>
      <c r="M185" s="1203">
        <v>985</v>
      </c>
      <c r="N185" s="1204">
        <v>1000</v>
      </c>
      <c r="O185" s="1205"/>
      <c r="P185" s="1205"/>
      <c r="Q185" s="1206">
        <v>50000</v>
      </c>
      <c r="R185" s="1207">
        <v>5</v>
      </c>
    </row>
    <row r="186" spans="1:18">
      <c r="A186" s="1195" t="s">
        <v>1976</v>
      </c>
      <c r="B186" s="1196" t="s">
        <v>769</v>
      </c>
      <c r="C186" s="1196" t="s">
        <v>770</v>
      </c>
      <c r="D186" s="1196" t="s">
        <v>38</v>
      </c>
      <c r="E186" s="1197">
        <v>39927</v>
      </c>
      <c r="F186" s="1198" t="s">
        <v>49</v>
      </c>
      <c r="G186" s="1199">
        <v>1635000</v>
      </c>
      <c r="H186" s="1199">
        <v>0</v>
      </c>
      <c r="I186" s="1199">
        <v>3803022.67</v>
      </c>
      <c r="J186" s="1200" t="s">
        <v>655</v>
      </c>
      <c r="K186" s="1201"/>
      <c r="L186" s="1202"/>
      <c r="M186" s="1203"/>
      <c r="N186" s="1204"/>
      <c r="O186" s="1205"/>
      <c r="P186" s="1205"/>
      <c r="Q186" s="1206"/>
      <c r="R186" s="1207"/>
    </row>
    <row r="187" spans="1:18">
      <c r="A187" s="1195"/>
      <c r="B187" s="1196" t="s">
        <v>769</v>
      </c>
      <c r="C187" s="1196" t="s">
        <v>770</v>
      </c>
      <c r="D187" s="1196" t="s">
        <v>38</v>
      </c>
      <c r="E187" s="1197">
        <v>40165</v>
      </c>
      <c r="F187" s="1198"/>
      <c r="G187" s="1199">
        <v>1744000</v>
      </c>
      <c r="H187" s="1199"/>
      <c r="I187" s="1199"/>
      <c r="J187" s="1200"/>
      <c r="K187" s="1201"/>
      <c r="L187" s="1202"/>
      <c r="M187" s="1203"/>
      <c r="N187" s="1204"/>
      <c r="O187" s="1205"/>
      <c r="P187" s="1205"/>
      <c r="Q187" s="1206"/>
      <c r="R187" s="1207"/>
    </row>
    <row r="188" spans="1:18">
      <c r="A188" s="1195"/>
      <c r="B188" s="1196" t="s">
        <v>769</v>
      </c>
      <c r="C188" s="1196" t="s">
        <v>770</v>
      </c>
      <c r="D188" s="1196" t="s">
        <v>38</v>
      </c>
      <c r="E188" s="1197">
        <v>40752</v>
      </c>
      <c r="F188" s="1198"/>
      <c r="G188" s="1199"/>
      <c r="H188" s="1199"/>
      <c r="I188" s="1199"/>
      <c r="J188" s="1200"/>
      <c r="K188" s="1201">
        <v>3379000</v>
      </c>
      <c r="L188" s="1202"/>
      <c r="M188" s="1203">
        <v>3379</v>
      </c>
      <c r="N188" s="1204">
        <v>1000</v>
      </c>
      <c r="O188" s="1205"/>
      <c r="P188" s="1205"/>
      <c r="Q188" s="1206">
        <v>82000</v>
      </c>
      <c r="R188" s="1207">
        <v>82</v>
      </c>
    </row>
    <row r="189" spans="1:18">
      <c r="A189" s="1195" t="s">
        <v>1989</v>
      </c>
      <c r="B189" s="1196" t="s">
        <v>771</v>
      </c>
      <c r="C189" s="1196" t="s">
        <v>772</v>
      </c>
      <c r="D189" s="1196" t="s">
        <v>112</v>
      </c>
      <c r="E189" s="1197">
        <v>39983</v>
      </c>
      <c r="F189" s="1198" t="s">
        <v>160</v>
      </c>
      <c r="G189" s="1199">
        <v>6400000</v>
      </c>
      <c r="H189" s="1199">
        <v>0</v>
      </c>
      <c r="I189" s="1199">
        <v>8271975.2800000003</v>
      </c>
      <c r="J189" s="1200" t="s">
        <v>671</v>
      </c>
      <c r="K189" s="1201"/>
      <c r="L189" s="1202"/>
      <c r="M189" s="1203"/>
      <c r="N189" s="1204"/>
      <c r="O189" s="1205"/>
      <c r="P189" s="1205"/>
      <c r="Q189" s="1206"/>
      <c r="R189" s="1207"/>
    </row>
    <row r="190" spans="1:18">
      <c r="A190" s="1195"/>
      <c r="B190" s="1196" t="s">
        <v>771</v>
      </c>
      <c r="C190" s="1196" t="s">
        <v>772</v>
      </c>
      <c r="D190" s="1196" t="s">
        <v>112</v>
      </c>
      <c r="E190" s="1197">
        <v>41312</v>
      </c>
      <c r="F190" s="1198"/>
      <c r="G190" s="1199"/>
      <c r="H190" s="1199"/>
      <c r="I190" s="1199"/>
      <c r="J190" s="1200"/>
      <c r="K190" s="1201">
        <v>2532140</v>
      </c>
      <c r="L190" s="1202"/>
      <c r="M190" s="1203">
        <v>2600000</v>
      </c>
      <c r="N190" s="1204">
        <v>0.97389999999999999</v>
      </c>
      <c r="O190" s="1205">
        <v>-67860</v>
      </c>
      <c r="P190" s="1205"/>
      <c r="Q190" s="1206">
        <v>64158.97</v>
      </c>
      <c r="R190" s="1207">
        <v>64000</v>
      </c>
    </row>
    <row r="191" spans="1:18">
      <c r="A191" s="1195"/>
      <c r="B191" s="1196" t="s">
        <v>771</v>
      </c>
      <c r="C191" s="1196" t="s">
        <v>772</v>
      </c>
      <c r="D191" s="1196" t="s">
        <v>112</v>
      </c>
      <c r="E191" s="1197">
        <v>41313</v>
      </c>
      <c r="F191" s="1198"/>
      <c r="G191" s="1199"/>
      <c r="H191" s="1199"/>
      <c r="I191" s="1199"/>
      <c r="J191" s="1200"/>
      <c r="K191" s="1201">
        <v>3700820</v>
      </c>
      <c r="L191" s="1202"/>
      <c r="M191" s="1203">
        <v>3800000</v>
      </c>
      <c r="N191" s="1204">
        <v>0.97389999999999999</v>
      </c>
      <c r="O191" s="1205">
        <v>-99180</v>
      </c>
      <c r="P191" s="1205"/>
      <c r="Q191" s="1206">
        <v>140347.75</v>
      </c>
      <c r="R191" s="1207">
        <v>140000</v>
      </c>
    </row>
    <row r="192" spans="1:18">
      <c r="A192" s="1195"/>
      <c r="B192" s="1196" t="s">
        <v>771</v>
      </c>
      <c r="C192" s="1196" t="s">
        <v>772</v>
      </c>
      <c r="D192" s="1196" t="s">
        <v>112</v>
      </c>
      <c r="E192" s="1197">
        <v>41359</v>
      </c>
      <c r="F192" s="1198"/>
      <c r="G192" s="1199"/>
      <c r="H192" s="1199"/>
      <c r="I192" s="1199"/>
      <c r="J192" s="1200"/>
      <c r="K192" s="1201"/>
      <c r="L192" s="1202">
        <v>-62329.599999999999</v>
      </c>
      <c r="M192" s="1203"/>
      <c r="N192" s="1204"/>
      <c r="O192" s="1205"/>
      <c r="P192" s="1205"/>
      <c r="Q192" s="1206"/>
      <c r="R192" s="1207"/>
    </row>
    <row r="193" spans="1:18">
      <c r="A193" s="1195" t="s">
        <v>1979</v>
      </c>
      <c r="B193" s="1196" t="s">
        <v>773</v>
      </c>
      <c r="C193" s="1196" t="s">
        <v>774</v>
      </c>
      <c r="D193" s="1196" t="s">
        <v>88</v>
      </c>
      <c r="E193" s="1197">
        <v>39885</v>
      </c>
      <c r="F193" s="1198" t="s">
        <v>49</v>
      </c>
      <c r="G193" s="1199">
        <v>10000000</v>
      </c>
      <c r="H193" s="1199">
        <v>0</v>
      </c>
      <c r="I193" s="1199">
        <v>11459461.109999999</v>
      </c>
      <c r="J193" s="1200" t="s">
        <v>671</v>
      </c>
      <c r="K193" s="1201"/>
      <c r="L193" s="1202"/>
      <c r="M193" s="1203"/>
      <c r="N193" s="1204"/>
      <c r="O193" s="1205"/>
      <c r="P193" s="1205"/>
      <c r="Q193" s="1206"/>
      <c r="R193" s="1207"/>
    </row>
    <row r="194" spans="1:18">
      <c r="A194" s="1195"/>
      <c r="B194" s="1196" t="s">
        <v>773</v>
      </c>
      <c r="C194" s="1196" t="s">
        <v>774</v>
      </c>
      <c r="D194" s="1196" t="s">
        <v>88</v>
      </c>
      <c r="E194" s="1197">
        <v>41211</v>
      </c>
      <c r="F194" s="1198"/>
      <c r="G194" s="1199"/>
      <c r="H194" s="1199"/>
      <c r="I194" s="1199"/>
      <c r="J194" s="1200"/>
      <c r="K194" s="1201">
        <v>186550</v>
      </c>
      <c r="L194" s="1202"/>
      <c r="M194" s="1203">
        <v>205</v>
      </c>
      <c r="N194" s="1204">
        <v>910</v>
      </c>
      <c r="O194" s="1205">
        <v>-18450</v>
      </c>
      <c r="P194" s="1205"/>
      <c r="Q194" s="1206"/>
      <c r="R194" s="1207"/>
    </row>
    <row r="195" spans="1:18">
      <c r="A195" s="1195"/>
      <c r="B195" s="1196" t="s">
        <v>773</v>
      </c>
      <c r="C195" s="1196" t="s">
        <v>774</v>
      </c>
      <c r="D195" s="1196" t="s">
        <v>88</v>
      </c>
      <c r="E195" s="1197">
        <v>41213</v>
      </c>
      <c r="F195" s="1198"/>
      <c r="G195" s="1199"/>
      <c r="H195" s="1199"/>
      <c r="I195" s="1199"/>
      <c r="J195" s="1200"/>
      <c r="K195" s="1201">
        <v>8913450</v>
      </c>
      <c r="L195" s="1202"/>
      <c r="M195" s="1203">
        <v>9795</v>
      </c>
      <c r="N195" s="1204">
        <v>910</v>
      </c>
      <c r="O195" s="1205">
        <v>-881550</v>
      </c>
      <c r="P195" s="1205"/>
      <c r="Q195" s="1206">
        <v>470250</v>
      </c>
      <c r="R195" s="1207">
        <v>500</v>
      </c>
    </row>
    <row r="196" spans="1:18">
      <c r="A196" s="1195"/>
      <c r="B196" s="1196" t="s">
        <v>773</v>
      </c>
      <c r="C196" s="1196" t="s">
        <v>774</v>
      </c>
      <c r="D196" s="1196" t="s">
        <v>88</v>
      </c>
      <c r="E196" s="1197">
        <v>41285</v>
      </c>
      <c r="F196" s="1198"/>
      <c r="G196" s="1199"/>
      <c r="H196" s="1199"/>
      <c r="I196" s="1199"/>
      <c r="J196" s="1200"/>
      <c r="K196" s="1201"/>
      <c r="L196" s="1202">
        <v>-91000</v>
      </c>
      <c r="M196" s="1203"/>
      <c r="N196" s="1204"/>
      <c r="O196" s="1205"/>
      <c r="P196" s="1205"/>
      <c r="Q196" s="1206"/>
      <c r="R196" s="1207"/>
    </row>
    <row r="197" spans="1:18">
      <c r="A197" s="1195" t="s">
        <v>1990</v>
      </c>
      <c r="B197" s="1196" t="s">
        <v>775</v>
      </c>
      <c r="C197" s="1196" t="s">
        <v>776</v>
      </c>
      <c r="D197" s="1196" t="s">
        <v>60</v>
      </c>
      <c r="E197" s="1197">
        <v>39955</v>
      </c>
      <c r="F197" s="1198" t="s">
        <v>49</v>
      </c>
      <c r="G197" s="1199">
        <v>5000000</v>
      </c>
      <c r="H197" s="1199">
        <v>0</v>
      </c>
      <c r="I197" s="1199">
        <v>6127326.3499999996</v>
      </c>
      <c r="J197" s="1200" t="s">
        <v>655</v>
      </c>
      <c r="K197" s="1201"/>
      <c r="L197" s="1202"/>
      <c r="M197" s="1203"/>
      <c r="N197" s="1204"/>
      <c r="O197" s="1205"/>
      <c r="P197" s="1205"/>
      <c r="Q197" s="1206"/>
      <c r="R197" s="1207"/>
    </row>
    <row r="198" spans="1:18">
      <c r="A198" s="1195"/>
      <c r="B198" s="1196" t="s">
        <v>775</v>
      </c>
      <c r="C198" s="1196" t="s">
        <v>776</v>
      </c>
      <c r="D198" s="1196" t="s">
        <v>60</v>
      </c>
      <c r="E198" s="1197">
        <v>41087</v>
      </c>
      <c r="F198" s="1198"/>
      <c r="G198" s="1199"/>
      <c r="H198" s="1199"/>
      <c r="I198" s="1199"/>
      <c r="J198" s="1200"/>
      <c r="K198" s="1201">
        <v>2250000</v>
      </c>
      <c r="L198" s="1202"/>
      <c r="M198" s="1203">
        <v>2250</v>
      </c>
      <c r="N198" s="1204">
        <v>1000</v>
      </c>
      <c r="O198" s="1205"/>
      <c r="P198" s="1205"/>
      <c r="Q198" s="1206"/>
      <c r="R198" s="1207"/>
    </row>
    <row r="199" spans="1:18">
      <c r="A199" s="1195"/>
      <c r="B199" s="1196" t="s">
        <v>775</v>
      </c>
      <c r="C199" s="1196" t="s">
        <v>776</v>
      </c>
      <c r="D199" s="1196" t="s">
        <v>60</v>
      </c>
      <c r="E199" s="1197">
        <v>41164</v>
      </c>
      <c r="F199" s="1198"/>
      <c r="G199" s="1199"/>
      <c r="H199" s="1199"/>
      <c r="I199" s="1199"/>
      <c r="J199" s="1200"/>
      <c r="K199" s="1201">
        <v>2750000</v>
      </c>
      <c r="L199" s="1202"/>
      <c r="M199" s="1203">
        <v>2750</v>
      </c>
      <c r="N199" s="1204">
        <v>1000</v>
      </c>
      <c r="O199" s="1205"/>
      <c r="P199" s="1205"/>
      <c r="Q199" s="1206">
        <v>250000</v>
      </c>
      <c r="R199" s="1207">
        <v>250</v>
      </c>
    </row>
    <row r="200" spans="1:18">
      <c r="A200" s="1195" t="s">
        <v>1979</v>
      </c>
      <c r="B200" s="1196" t="s">
        <v>777</v>
      </c>
      <c r="C200" s="1196" t="s">
        <v>778</v>
      </c>
      <c r="D200" s="1196" t="s">
        <v>90</v>
      </c>
      <c r="E200" s="1197">
        <v>39878</v>
      </c>
      <c r="F200" s="1198" t="s">
        <v>49</v>
      </c>
      <c r="G200" s="1199">
        <v>12000000</v>
      </c>
      <c r="H200" s="1199">
        <v>0</v>
      </c>
      <c r="I200" s="1199">
        <v>11938437.34</v>
      </c>
      <c r="J200" s="1200" t="s">
        <v>671</v>
      </c>
      <c r="K200" s="1201"/>
      <c r="L200" s="1202"/>
      <c r="M200" s="1203"/>
      <c r="N200" s="1204"/>
      <c r="O200" s="1205"/>
      <c r="P200" s="1205"/>
      <c r="Q200" s="1206"/>
      <c r="R200" s="1207"/>
    </row>
    <row r="201" spans="1:18">
      <c r="A201" s="1195"/>
      <c r="B201" s="1196" t="s">
        <v>777</v>
      </c>
      <c r="C201" s="1196" t="s">
        <v>778</v>
      </c>
      <c r="D201" s="1196" t="s">
        <v>90</v>
      </c>
      <c r="E201" s="1197">
        <v>41211</v>
      </c>
      <c r="F201" s="1198"/>
      <c r="G201" s="1199"/>
      <c r="H201" s="1199"/>
      <c r="I201" s="1199"/>
      <c r="J201" s="1200"/>
      <c r="K201" s="1201">
        <v>19630</v>
      </c>
      <c r="L201" s="1202"/>
      <c r="M201" s="1203">
        <v>26</v>
      </c>
      <c r="N201" s="1204">
        <v>755</v>
      </c>
      <c r="O201" s="1205">
        <v>-6370</v>
      </c>
      <c r="P201" s="1205"/>
      <c r="Q201" s="1206"/>
      <c r="R201" s="1207"/>
    </row>
    <row r="202" spans="1:18">
      <c r="A202" s="1195"/>
      <c r="B202" s="1196" t="s">
        <v>777</v>
      </c>
      <c r="C202" s="1196" t="s">
        <v>778</v>
      </c>
      <c r="D202" s="1196" t="s">
        <v>90</v>
      </c>
      <c r="E202" s="1197">
        <v>41213</v>
      </c>
      <c r="F202" s="1198"/>
      <c r="G202" s="1199"/>
      <c r="H202" s="1199"/>
      <c r="I202" s="1199"/>
      <c r="J202" s="1200"/>
      <c r="K202" s="1201">
        <v>9040370</v>
      </c>
      <c r="L202" s="1202"/>
      <c r="M202" s="1203">
        <v>11974</v>
      </c>
      <c r="N202" s="1204">
        <v>755</v>
      </c>
      <c r="O202" s="1205">
        <v>-2933630</v>
      </c>
      <c r="P202" s="1205"/>
      <c r="Q202" s="1206">
        <v>541793.34</v>
      </c>
      <c r="R202" s="1207">
        <v>600</v>
      </c>
    </row>
    <row r="203" spans="1:18">
      <c r="A203" s="1195"/>
      <c r="B203" s="1196" t="s">
        <v>777</v>
      </c>
      <c r="C203" s="1196" t="s">
        <v>778</v>
      </c>
      <c r="D203" s="1196" t="s">
        <v>90</v>
      </c>
      <c r="E203" s="1197">
        <v>41285</v>
      </c>
      <c r="F203" s="1198"/>
      <c r="G203" s="1199"/>
      <c r="H203" s="1199"/>
      <c r="I203" s="1199"/>
      <c r="J203" s="1200"/>
      <c r="K203" s="1201"/>
      <c r="L203" s="1202">
        <v>-90600</v>
      </c>
      <c r="M203" s="1203"/>
      <c r="N203" s="1204"/>
      <c r="O203" s="1205"/>
      <c r="P203" s="1205"/>
      <c r="Q203" s="1206"/>
      <c r="R203" s="1207"/>
    </row>
    <row r="204" spans="1:18">
      <c r="A204" s="1195" t="s">
        <v>1991</v>
      </c>
      <c r="B204" s="1196" t="s">
        <v>779</v>
      </c>
      <c r="C204" s="1196" t="s">
        <v>780</v>
      </c>
      <c r="D204" s="1196" t="s">
        <v>101</v>
      </c>
      <c r="E204" s="1197">
        <v>39878</v>
      </c>
      <c r="F204" s="1198" t="s">
        <v>49</v>
      </c>
      <c r="G204" s="1199">
        <v>5000000</v>
      </c>
      <c r="H204" s="1199">
        <v>0</v>
      </c>
      <c r="I204" s="1199">
        <v>529105</v>
      </c>
      <c r="J204" s="1200" t="s">
        <v>1967</v>
      </c>
      <c r="K204" s="1201"/>
      <c r="L204" s="1202"/>
      <c r="M204" s="1203"/>
      <c r="N204" s="1204"/>
      <c r="O204" s="1205"/>
      <c r="P204" s="1205"/>
      <c r="Q204" s="1206"/>
      <c r="R204" s="1207"/>
    </row>
    <row r="205" spans="1:18">
      <c r="A205" s="1195"/>
      <c r="B205" s="1196" t="s">
        <v>779</v>
      </c>
      <c r="C205" s="1196" t="s">
        <v>780</v>
      </c>
      <c r="D205" s="1196" t="s">
        <v>101</v>
      </c>
      <c r="E205" s="1197">
        <v>40949</v>
      </c>
      <c r="F205" s="1198"/>
      <c r="G205" s="1199"/>
      <c r="H205" s="1199"/>
      <c r="I205" s="1199"/>
      <c r="J205" s="1200"/>
      <c r="K205" s="1201"/>
      <c r="L205" s="1202"/>
      <c r="M205" s="1203"/>
      <c r="N205" s="1204"/>
      <c r="O205" s="1205">
        <v>-5000000</v>
      </c>
      <c r="P205" s="1205"/>
      <c r="Q205" s="1206"/>
      <c r="R205" s="1207"/>
    </row>
    <row r="206" spans="1:18">
      <c r="A206" s="1195"/>
      <c r="B206" s="1196" t="s">
        <v>781</v>
      </c>
      <c r="C206" s="1196" t="s">
        <v>782</v>
      </c>
      <c r="D206" s="1196" t="s">
        <v>96</v>
      </c>
      <c r="E206" s="1197">
        <v>39787</v>
      </c>
      <c r="F206" s="1198" t="s">
        <v>26</v>
      </c>
      <c r="G206" s="1199">
        <v>21750000</v>
      </c>
      <c r="H206" s="1199">
        <v>0</v>
      </c>
      <c r="I206" s="1199">
        <v>21261845.649999999</v>
      </c>
      <c r="J206" s="1200" t="s">
        <v>674</v>
      </c>
      <c r="K206" s="1201"/>
      <c r="L206" s="1202"/>
      <c r="M206" s="1203"/>
      <c r="N206" s="1204"/>
      <c r="O206" s="1205"/>
      <c r="P206" s="1205"/>
      <c r="Q206" s="1206"/>
      <c r="R206" s="1207"/>
    </row>
    <row r="207" spans="1:18">
      <c r="A207" s="1195"/>
      <c r="B207" s="1196" t="s">
        <v>781</v>
      </c>
      <c r="C207" s="1196" t="s">
        <v>782</v>
      </c>
      <c r="D207" s="1196" t="s">
        <v>96</v>
      </c>
      <c r="E207" s="1197">
        <v>41565</v>
      </c>
      <c r="F207" s="1198"/>
      <c r="G207" s="1199"/>
      <c r="H207" s="1199"/>
      <c r="I207" s="1199"/>
      <c r="J207" s="1200"/>
      <c r="K207" s="1201">
        <v>3177232.5</v>
      </c>
      <c r="L207" s="1202"/>
      <c r="M207" s="1203">
        <v>3250</v>
      </c>
      <c r="N207" s="1204">
        <v>977.6</v>
      </c>
      <c r="O207" s="1205">
        <v>-72767.5</v>
      </c>
      <c r="P207" s="1205"/>
      <c r="Q207" s="1206"/>
      <c r="R207" s="1207"/>
    </row>
    <row r="208" spans="1:18">
      <c r="A208" s="1195"/>
      <c r="B208" s="1196" t="s">
        <v>781</v>
      </c>
      <c r="C208" s="1196" t="s">
        <v>782</v>
      </c>
      <c r="D208" s="1196" t="s">
        <v>96</v>
      </c>
      <c r="E208" s="1197">
        <v>41568</v>
      </c>
      <c r="F208" s="1198"/>
      <c r="G208" s="1199"/>
      <c r="H208" s="1199"/>
      <c r="I208" s="1199"/>
      <c r="J208" s="1200"/>
      <c r="K208" s="1201">
        <v>18085785</v>
      </c>
      <c r="L208" s="1202"/>
      <c r="M208" s="1203">
        <v>18500</v>
      </c>
      <c r="N208" s="1204">
        <v>977.6</v>
      </c>
      <c r="O208" s="1205">
        <v>-414215</v>
      </c>
      <c r="P208" s="1205"/>
      <c r="Q208" s="1206"/>
      <c r="R208" s="1207"/>
    </row>
    <row r="209" spans="1:18">
      <c r="A209" s="1195"/>
      <c r="B209" s="1196" t="s">
        <v>781</v>
      </c>
      <c r="C209" s="1196" t="s">
        <v>782</v>
      </c>
      <c r="D209" s="1196" t="s">
        <v>96</v>
      </c>
      <c r="E209" s="1197">
        <v>41645</v>
      </c>
      <c r="F209" s="1198"/>
      <c r="G209" s="1199"/>
      <c r="H209" s="1199"/>
      <c r="I209" s="1199"/>
      <c r="J209" s="1200"/>
      <c r="K209" s="1201"/>
      <c r="L209" s="1202">
        <v>-212630.18</v>
      </c>
      <c r="M209" s="1203"/>
      <c r="N209" s="1204"/>
      <c r="O209" s="1205"/>
      <c r="P209" s="1205"/>
      <c r="Q209" s="1206"/>
      <c r="R209" s="1207"/>
    </row>
    <row r="210" spans="1:18">
      <c r="A210" s="1195">
        <v>8</v>
      </c>
      <c r="B210" s="1196" t="s">
        <v>783</v>
      </c>
      <c r="C210" s="1196" t="s">
        <v>690</v>
      </c>
      <c r="D210" s="1196" t="s">
        <v>16</v>
      </c>
      <c r="E210" s="1197">
        <v>39920</v>
      </c>
      <c r="F210" s="1198" t="s">
        <v>49</v>
      </c>
      <c r="G210" s="1199">
        <v>7500000</v>
      </c>
      <c r="H210" s="1199">
        <v>0</v>
      </c>
      <c r="I210" s="1199">
        <v>9776051.6199999992</v>
      </c>
      <c r="J210" s="1200" t="s">
        <v>655</v>
      </c>
      <c r="K210" s="1201"/>
      <c r="L210" s="1202"/>
      <c r="M210" s="1203"/>
      <c r="N210" s="1204"/>
      <c r="O210" s="1205"/>
      <c r="P210" s="1205"/>
      <c r="Q210" s="1206"/>
      <c r="R210" s="1207"/>
    </row>
    <row r="211" spans="1:18">
      <c r="A211" s="1195"/>
      <c r="B211" s="1196" t="s">
        <v>783</v>
      </c>
      <c r="C211" s="1196" t="s">
        <v>690</v>
      </c>
      <c r="D211" s="1196" t="s">
        <v>16</v>
      </c>
      <c r="E211" s="1197">
        <v>41516</v>
      </c>
      <c r="F211" s="1198"/>
      <c r="G211" s="1199"/>
      <c r="H211" s="1199"/>
      <c r="I211" s="1199"/>
      <c r="J211" s="1200"/>
      <c r="K211" s="1201">
        <v>7500000</v>
      </c>
      <c r="L211" s="1202"/>
      <c r="M211" s="1203">
        <v>7500</v>
      </c>
      <c r="N211" s="1204">
        <v>1000</v>
      </c>
      <c r="O211" s="1205"/>
      <c r="P211" s="1205"/>
      <c r="Q211" s="1206">
        <v>375000</v>
      </c>
      <c r="R211" s="1207">
        <v>375</v>
      </c>
    </row>
    <row r="212" spans="1:18">
      <c r="A212" s="1195"/>
      <c r="B212" s="1196" t="s">
        <v>784</v>
      </c>
      <c r="C212" s="1196" t="s">
        <v>785</v>
      </c>
      <c r="D212" s="1196" t="s">
        <v>55</v>
      </c>
      <c r="E212" s="1197">
        <v>39787</v>
      </c>
      <c r="F212" s="1198" t="s">
        <v>26</v>
      </c>
      <c r="G212" s="1199">
        <v>31260000</v>
      </c>
      <c r="H212" s="1199">
        <v>0</v>
      </c>
      <c r="I212" s="1199">
        <v>35140666.119999997</v>
      </c>
      <c r="J212" s="1200" t="s">
        <v>671</v>
      </c>
      <c r="K212" s="1201"/>
      <c r="L212" s="1202"/>
      <c r="M212" s="1203"/>
      <c r="N212" s="1204"/>
      <c r="O212" s="1205"/>
      <c r="P212" s="1205"/>
      <c r="Q212" s="1206"/>
      <c r="R212" s="1207"/>
    </row>
    <row r="213" spans="1:18">
      <c r="A213" s="1195"/>
      <c r="B213" s="1196" t="s">
        <v>784</v>
      </c>
      <c r="C213" s="1196" t="s">
        <v>785</v>
      </c>
      <c r="D213" s="1196" t="s">
        <v>55</v>
      </c>
      <c r="E213" s="1197">
        <v>41150</v>
      </c>
      <c r="F213" s="1198"/>
      <c r="G213" s="1199"/>
      <c r="H213" s="1199"/>
      <c r="I213" s="1199"/>
      <c r="J213" s="1200"/>
      <c r="K213" s="1201">
        <v>28797649.800000001</v>
      </c>
      <c r="L213" s="1202">
        <v>-431964.75</v>
      </c>
      <c r="M213" s="1203">
        <v>31260</v>
      </c>
      <c r="N213" s="1204">
        <v>921.2</v>
      </c>
      <c r="O213" s="1205">
        <v>-2462350.2000000002</v>
      </c>
      <c r="P213" s="1205"/>
      <c r="Q213" s="1206"/>
      <c r="R213" s="1207"/>
    </row>
    <row r="214" spans="1:18">
      <c r="A214" s="1195"/>
      <c r="B214" s="1196" t="s">
        <v>784</v>
      </c>
      <c r="C214" s="1196" t="s">
        <v>785</v>
      </c>
      <c r="D214" s="1196" t="s">
        <v>55</v>
      </c>
      <c r="E214" s="1197">
        <v>41171</v>
      </c>
      <c r="F214" s="1198"/>
      <c r="G214" s="1199"/>
      <c r="H214" s="1199"/>
      <c r="I214" s="1199"/>
      <c r="J214" s="1200"/>
      <c r="K214" s="1201"/>
      <c r="L214" s="1202"/>
      <c r="M214" s="1203"/>
      <c r="N214" s="1204"/>
      <c r="O214" s="1205"/>
      <c r="P214" s="1205"/>
      <c r="Q214" s="1206">
        <v>939920</v>
      </c>
      <c r="R214" s="1207">
        <v>543337</v>
      </c>
    </row>
    <row r="215" spans="1:18">
      <c r="A215" s="1195" t="s">
        <v>1978</v>
      </c>
      <c r="B215" s="1196" t="s">
        <v>786</v>
      </c>
      <c r="C215" s="1196" t="s">
        <v>787</v>
      </c>
      <c r="D215" s="1196" t="s">
        <v>116</v>
      </c>
      <c r="E215" s="1197">
        <v>39871</v>
      </c>
      <c r="F215" s="1198" t="s">
        <v>49</v>
      </c>
      <c r="G215" s="1199">
        <v>4797000</v>
      </c>
      <c r="H215" s="1199">
        <v>0</v>
      </c>
      <c r="I215" s="1199">
        <v>5673920.75</v>
      </c>
      <c r="J215" s="1200" t="s">
        <v>655</v>
      </c>
      <c r="K215" s="1201"/>
      <c r="L215" s="1202"/>
      <c r="M215" s="1203"/>
      <c r="N215" s="1204"/>
      <c r="O215" s="1205"/>
      <c r="P215" s="1205"/>
      <c r="Q215" s="1206"/>
      <c r="R215" s="1207"/>
    </row>
    <row r="216" spans="1:18">
      <c r="A216" s="1195"/>
      <c r="B216" s="1196" t="s">
        <v>786</v>
      </c>
      <c r="C216" s="1196" t="s">
        <v>787</v>
      </c>
      <c r="D216" s="1196" t="s">
        <v>116</v>
      </c>
      <c r="E216" s="1197">
        <v>40759</v>
      </c>
      <c r="F216" s="1198"/>
      <c r="G216" s="1199"/>
      <c r="H216" s="1199"/>
      <c r="I216" s="1199"/>
      <c r="J216" s="1200"/>
      <c r="K216" s="1201">
        <v>4797000</v>
      </c>
      <c r="L216" s="1202"/>
      <c r="M216" s="1203">
        <v>4797</v>
      </c>
      <c r="N216" s="1204">
        <v>1000</v>
      </c>
      <c r="O216" s="1205"/>
      <c r="P216" s="1205"/>
      <c r="Q216" s="1206">
        <v>240000</v>
      </c>
      <c r="R216" s="1207">
        <v>240</v>
      </c>
    </row>
    <row r="217" spans="1:18">
      <c r="A217" s="1195">
        <v>8</v>
      </c>
      <c r="B217" s="1196" t="s">
        <v>788</v>
      </c>
      <c r="C217" s="1196" t="s">
        <v>789</v>
      </c>
      <c r="D217" s="1196" t="s">
        <v>60</v>
      </c>
      <c r="E217" s="1197">
        <v>39829</v>
      </c>
      <c r="F217" s="1198" t="s">
        <v>49</v>
      </c>
      <c r="G217" s="1199">
        <v>20093000</v>
      </c>
      <c r="H217" s="1199">
        <v>0</v>
      </c>
      <c r="I217" s="1199">
        <v>26941865.350000001</v>
      </c>
      <c r="J217" s="1200" t="s">
        <v>671</v>
      </c>
      <c r="K217" s="1201"/>
      <c r="L217" s="1202"/>
      <c r="M217" s="1203"/>
      <c r="N217" s="1204"/>
      <c r="O217" s="1205"/>
      <c r="P217" s="1205"/>
      <c r="Q217" s="1206"/>
      <c r="R217" s="1207"/>
    </row>
    <row r="218" spans="1:18">
      <c r="A218" s="1195"/>
      <c r="B218" s="1196" t="s">
        <v>788</v>
      </c>
      <c r="C218" s="1196" t="s">
        <v>789</v>
      </c>
      <c r="D218" s="1196" t="s">
        <v>60</v>
      </c>
      <c r="E218" s="1197">
        <v>41712</v>
      </c>
      <c r="F218" s="1198"/>
      <c r="G218" s="1199"/>
      <c r="H218" s="1199"/>
      <c r="I218" s="1199"/>
      <c r="J218" s="1200"/>
      <c r="K218" s="1201">
        <v>143000</v>
      </c>
      <c r="L218" s="1202"/>
      <c r="M218" s="1203">
        <v>143</v>
      </c>
      <c r="N218" s="1204">
        <v>1001.1</v>
      </c>
      <c r="O218" s="1205"/>
      <c r="P218" s="1205">
        <v>154.44</v>
      </c>
      <c r="Q218" s="1206">
        <v>29737.13</v>
      </c>
      <c r="R218" s="1207">
        <v>30</v>
      </c>
    </row>
    <row r="219" spans="1:18">
      <c r="A219" s="1195"/>
      <c r="B219" s="1196" t="s">
        <v>788</v>
      </c>
      <c r="C219" s="1196" t="s">
        <v>789</v>
      </c>
      <c r="D219" s="1196" t="s">
        <v>60</v>
      </c>
      <c r="E219" s="1197">
        <v>41715</v>
      </c>
      <c r="F219" s="1198"/>
      <c r="G219" s="1199"/>
      <c r="H219" s="1199"/>
      <c r="I219" s="1199"/>
      <c r="J219" s="1200"/>
      <c r="K219" s="1201">
        <v>19950000</v>
      </c>
      <c r="L219" s="1202"/>
      <c r="M219" s="1203">
        <v>19950</v>
      </c>
      <c r="N219" s="1204">
        <v>1001.1</v>
      </c>
      <c r="O219" s="1205"/>
      <c r="P219" s="1205">
        <v>21546</v>
      </c>
      <c r="Q219" s="1206">
        <v>966456.56</v>
      </c>
      <c r="R219" s="1207">
        <v>975</v>
      </c>
    </row>
    <row r="220" spans="1:18">
      <c r="A220" s="1195"/>
      <c r="B220" s="1196" t="s">
        <v>788</v>
      </c>
      <c r="C220" s="1196" t="s">
        <v>789</v>
      </c>
      <c r="D220" s="1196" t="s">
        <v>60</v>
      </c>
      <c r="E220" s="1197">
        <v>41754</v>
      </c>
      <c r="F220" s="1198"/>
      <c r="G220" s="1199"/>
      <c r="H220" s="1199"/>
      <c r="I220" s="1199"/>
      <c r="J220" s="1200"/>
      <c r="K220" s="1201"/>
      <c r="L220" s="1202">
        <v>-201147</v>
      </c>
      <c r="M220" s="1203"/>
      <c r="N220" s="1204"/>
      <c r="O220" s="1205"/>
      <c r="P220" s="1205"/>
      <c r="Q220" s="1206"/>
      <c r="R220" s="1207"/>
    </row>
    <row r="221" spans="1:18">
      <c r="A221" s="1195" t="s">
        <v>1978</v>
      </c>
      <c r="B221" s="1196" t="s">
        <v>790</v>
      </c>
      <c r="C221" s="1196" t="s">
        <v>791</v>
      </c>
      <c r="D221" s="1196" t="s">
        <v>111</v>
      </c>
      <c r="E221" s="1197">
        <v>39878</v>
      </c>
      <c r="F221" s="1198" t="s">
        <v>49</v>
      </c>
      <c r="G221" s="1199">
        <v>10000000</v>
      </c>
      <c r="H221" s="1199">
        <v>0</v>
      </c>
      <c r="I221" s="1199">
        <v>11783777.439999999</v>
      </c>
      <c r="J221" s="1200" t="s">
        <v>655</v>
      </c>
      <c r="K221" s="1201"/>
      <c r="L221" s="1202"/>
      <c r="M221" s="1203"/>
      <c r="N221" s="1204"/>
      <c r="O221" s="1205"/>
      <c r="P221" s="1205"/>
      <c r="Q221" s="1206"/>
      <c r="R221" s="1207"/>
    </row>
    <row r="222" spans="1:18">
      <c r="A222" s="1195"/>
      <c r="B222" s="1196" t="s">
        <v>790</v>
      </c>
      <c r="C222" s="1196" t="s">
        <v>791</v>
      </c>
      <c r="D222" s="1196" t="s">
        <v>111</v>
      </c>
      <c r="E222" s="1197">
        <v>40738</v>
      </c>
      <c r="F222" s="1198"/>
      <c r="G222" s="1199"/>
      <c r="H222" s="1199"/>
      <c r="I222" s="1199"/>
      <c r="J222" s="1200"/>
      <c r="K222" s="1201">
        <v>10000000</v>
      </c>
      <c r="L222" s="1202"/>
      <c r="M222" s="1203">
        <v>10000</v>
      </c>
      <c r="N222" s="1204">
        <v>1000</v>
      </c>
      <c r="O222" s="1205"/>
      <c r="P222" s="1205"/>
      <c r="Q222" s="1206">
        <v>500000</v>
      </c>
      <c r="R222" s="1207">
        <v>500</v>
      </c>
    </row>
    <row r="223" spans="1:18">
      <c r="A223" s="1195" t="s">
        <v>1980</v>
      </c>
      <c r="B223" s="1196" t="s">
        <v>792</v>
      </c>
      <c r="C223" s="1196" t="s">
        <v>793</v>
      </c>
      <c r="D223" s="1196" t="s">
        <v>88</v>
      </c>
      <c r="E223" s="1197">
        <v>39948</v>
      </c>
      <c r="F223" s="1198" t="s">
        <v>160</v>
      </c>
      <c r="G223" s="1199">
        <v>5586000</v>
      </c>
      <c r="H223" s="1199">
        <v>0</v>
      </c>
      <c r="I223" s="1199">
        <v>6947457.5</v>
      </c>
      <c r="J223" s="1200" t="s">
        <v>671</v>
      </c>
      <c r="K223" s="1201"/>
      <c r="L223" s="1202"/>
      <c r="M223" s="1203"/>
      <c r="N223" s="1204"/>
      <c r="O223" s="1205"/>
      <c r="P223" s="1205"/>
      <c r="Q223" s="1206"/>
      <c r="R223" s="1207"/>
    </row>
    <row r="224" spans="1:18">
      <c r="A224" s="1195"/>
      <c r="B224" s="1196" t="s">
        <v>792</v>
      </c>
      <c r="C224" s="1196" t="s">
        <v>793</v>
      </c>
      <c r="D224" s="1196" t="s">
        <v>88</v>
      </c>
      <c r="E224" s="1197">
        <v>41341</v>
      </c>
      <c r="F224" s="1198"/>
      <c r="G224" s="1199"/>
      <c r="H224" s="1199"/>
      <c r="I224" s="1199"/>
      <c r="J224" s="1200"/>
      <c r="K224" s="1201"/>
      <c r="L224" s="1202"/>
      <c r="M224" s="1203"/>
      <c r="N224" s="1204"/>
      <c r="O224" s="1205"/>
      <c r="P224" s="1205"/>
      <c r="Q224" s="1206">
        <v>232180.54</v>
      </c>
      <c r="R224" s="1207">
        <v>179000</v>
      </c>
    </row>
    <row r="225" spans="1:18">
      <c r="A225" s="1195"/>
      <c r="B225" s="1196" t="s">
        <v>792</v>
      </c>
      <c r="C225" s="1196" t="s">
        <v>793</v>
      </c>
      <c r="D225" s="1196" t="s">
        <v>88</v>
      </c>
      <c r="E225" s="1197">
        <v>41344</v>
      </c>
      <c r="F225" s="1198"/>
      <c r="G225" s="1199"/>
      <c r="H225" s="1199"/>
      <c r="I225" s="1199"/>
      <c r="J225" s="1200"/>
      <c r="K225" s="1201">
        <v>5586000</v>
      </c>
      <c r="L225" s="1202"/>
      <c r="M225" s="1203">
        <v>5586000</v>
      </c>
      <c r="N225" s="1204">
        <v>1.1061000000000001</v>
      </c>
      <c r="O225" s="1205"/>
      <c r="P225" s="1205">
        <v>592730.46</v>
      </c>
      <c r="Q225" s="1206">
        <v>129709.8</v>
      </c>
      <c r="R225" s="1207">
        <v>100000</v>
      </c>
    </row>
    <row r="226" spans="1:18">
      <c r="A226" s="1195"/>
      <c r="B226" s="1196" t="s">
        <v>792</v>
      </c>
      <c r="C226" s="1196" t="s">
        <v>793</v>
      </c>
      <c r="D226" s="1196" t="s">
        <v>88</v>
      </c>
      <c r="E226" s="1197">
        <v>41373</v>
      </c>
      <c r="F226" s="1198"/>
      <c r="G226" s="1199"/>
      <c r="H226" s="1199"/>
      <c r="I226" s="1199"/>
      <c r="J226" s="1200"/>
      <c r="K226" s="1201"/>
      <c r="L226" s="1202">
        <v>-61787.3</v>
      </c>
      <c r="M226" s="1203"/>
      <c r="N226" s="1204"/>
      <c r="O226" s="1205"/>
      <c r="P226" s="1205"/>
      <c r="Q226" s="1206"/>
      <c r="R226" s="1207"/>
    </row>
    <row r="227" spans="1:18">
      <c r="A227" s="1195">
        <v>11</v>
      </c>
      <c r="B227" s="1196" t="s">
        <v>794</v>
      </c>
      <c r="C227" s="1196" t="s">
        <v>795</v>
      </c>
      <c r="D227" s="1196" t="s">
        <v>177</v>
      </c>
      <c r="E227" s="1197">
        <v>39773</v>
      </c>
      <c r="F227" s="1198" t="s">
        <v>26</v>
      </c>
      <c r="G227" s="1199">
        <v>154000000</v>
      </c>
      <c r="H227" s="1199">
        <v>0</v>
      </c>
      <c r="I227" s="1199">
        <v>171224745.47999999</v>
      </c>
      <c r="J227" s="1200" t="s">
        <v>655</v>
      </c>
      <c r="K227" s="1201"/>
      <c r="L227" s="1202"/>
      <c r="M227" s="1203"/>
      <c r="N227" s="1204"/>
      <c r="O227" s="1205"/>
      <c r="P227" s="1205"/>
      <c r="Q227" s="1206"/>
      <c r="R227" s="1207"/>
    </row>
    <row r="228" spans="1:18">
      <c r="A228" s="1195"/>
      <c r="B228" s="1196" t="s">
        <v>794</v>
      </c>
      <c r="C228" s="1196" t="s">
        <v>795</v>
      </c>
      <c r="D228" s="1196" t="s">
        <v>177</v>
      </c>
      <c r="E228" s="1197">
        <v>40191</v>
      </c>
      <c r="F228" s="1198"/>
      <c r="G228" s="1199"/>
      <c r="H228" s="1199"/>
      <c r="I228" s="1199"/>
      <c r="J228" s="1200"/>
      <c r="K228" s="1201">
        <v>50000000</v>
      </c>
      <c r="L228" s="1202"/>
      <c r="M228" s="1203">
        <v>50000</v>
      </c>
      <c r="N228" s="1204">
        <v>1000</v>
      </c>
      <c r="O228" s="1205"/>
      <c r="P228" s="1205"/>
      <c r="Q228" s="1206"/>
      <c r="R228" s="1207"/>
    </row>
    <row r="229" spans="1:18">
      <c r="A229" s="1195"/>
      <c r="B229" s="1196" t="s">
        <v>794</v>
      </c>
      <c r="C229" s="1196" t="s">
        <v>795</v>
      </c>
      <c r="D229" s="1196" t="s">
        <v>177</v>
      </c>
      <c r="E229" s="1197">
        <v>40345</v>
      </c>
      <c r="F229" s="1198"/>
      <c r="G229" s="1199"/>
      <c r="H229" s="1199"/>
      <c r="I229" s="1199"/>
      <c r="J229" s="1200"/>
      <c r="K229" s="1201">
        <v>104000000</v>
      </c>
      <c r="L229" s="1202"/>
      <c r="M229" s="1203">
        <v>104000</v>
      </c>
      <c r="N229" s="1204">
        <v>1000</v>
      </c>
      <c r="O229" s="1205"/>
      <c r="P229" s="1205"/>
      <c r="Q229" s="1206"/>
      <c r="R229" s="1207"/>
    </row>
    <row r="230" spans="1:18">
      <c r="A230" s="1195"/>
      <c r="B230" s="1196" t="s">
        <v>794</v>
      </c>
      <c r="C230" s="1196" t="s">
        <v>795</v>
      </c>
      <c r="D230" s="1196" t="s">
        <v>177</v>
      </c>
      <c r="E230" s="1197">
        <v>40581</v>
      </c>
      <c r="F230" s="1198"/>
      <c r="G230" s="1199"/>
      <c r="H230" s="1199"/>
      <c r="I230" s="1199"/>
      <c r="J230" s="1200"/>
      <c r="K230" s="1201"/>
      <c r="L230" s="1202"/>
      <c r="M230" s="1203"/>
      <c r="N230" s="1204"/>
      <c r="O230" s="1205"/>
      <c r="P230" s="1205"/>
      <c r="Q230" s="1206">
        <v>6202523.25</v>
      </c>
      <c r="R230" s="1207">
        <v>2887500</v>
      </c>
    </row>
    <row r="231" spans="1:18">
      <c r="A231" s="1195">
        <v>11</v>
      </c>
      <c r="B231" s="1196" t="s">
        <v>796</v>
      </c>
      <c r="C231" s="1196" t="s">
        <v>797</v>
      </c>
      <c r="D231" s="1196" t="s">
        <v>81</v>
      </c>
      <c r="E231" s="1197">
        <v>39805</v>
      </c>
      <c r="F231" s="1198" t="s">
        <v>26</v>
      </c>
      <c r="G231" s="1199">
        <v>23864000</v>
      </c>
      <c r="H231" s="1199">
        <v>0</v>
      </c>
      <c r="I231" s="1199">
        <v>27872582.219999999</v>
      </c>
      <c r="J231" s="1200" t="s">
        <v>655</v>
      </c>
      <c r="K231" s="1201"/>
      <c r="L231" s="1202"/>
      <c r="M231" s="1203"/>
      <c r="N231" s="1204"/>
      <c r="O231" s="1205"/>
      <c r="P231" s="1205"/>
      <c r="Q231" s="1206"/>
      <c r="R231" s="1207"/>
    </row>
    <row r="232" spans="1:18">
      <c r="A232" s="1195"/>
      <c r="B232" s="1196" t="s">
        <v>796</v>
      </c>
      <c r="C232" s="1196" t="s">
        <v>797</v>
      </c>
      <c r="D232" s="1196" t="s">
        <v>81</v>
      </c>
      <c r="E232" s="1197">
        <v>40597</v>
      </c>
      <c r="F232" s="1198"/>
      <c r="G232" s="1199"/>
      <c r="H232" s="1199"/>
      <c r="I232" s="1199"/>
      <c r="J232" s="1200"/>
      <c r="K232" s="1201">
        <v>15000000</v>
      </c>
      <c r="L232" s="1202"/>
      <c r="M232" s="1203">
        <v>15000</v>
      </c>
      <c r="N232" s="1204">
        <v>1000</v>
      </c>
      <c r="O232" s="1205"/>
      <c r="P232" s="1205"/>
      <c r="Q232" s="1206"/>
      <c r="R232" s="1207"/>
    </row>
    <row r="233" spans="1:18">
      <c r="A233" s="1195"/>
      <c r="B233" s="1196" t="s">
        <v>796</v>
      </c>
      <c r="C233" s="1196" t="s">
        <v>797</v>
      </c>
      <c r="D233" s="1196" t="s">
        <v>81</v>
      </c>
      <c r="E233" s="1197">
        <v>40618</v>
      </c>
      <c r="F233" s="1198"/>
      <c r="G233" s="1199"/>
      <c r="H233" s="1199"/>
      <c r="I233" s="1199"/>
      <c r="J233" s="1200"/>
      <c r="K233" s="1201">
        <v>8864000</v>
      </c>
      <c r="L233" s="1202"/>
      <c r="M233" s="1203">
        <v>8864</v>
      </c>
      <c r="N233" s="1204">
        <v>1000</v>
      </c>
      <c r="O233" s="1205"/>
      <c r="P233" s="1205"/>
      <c r="Q233" s="1206"/>
      <c r="R233" s="1207"/>
    </row>
    <row r="234" spans="1:18">
      <c r="A234" s="1195"/>
      <c r="B234" s="1196" t="s">
        <v>796</v>
      </c>
      <c r="C234" s="1196" t="s">
        <v>797</v>
      </c>
      <c r="D234" s="1196" t="s">
        <v>81</v>
      </c>
      <c r="E234" s="1197">
        <v>40653</v>
      </c>
      <c r="F234" s="1198"/>
      <c r="G234" s="1199"/>
      <c r="H234" s="1199"/>
      <c r="I234" s="1199"/>
      <c r="J234" s="1200"/>
      <c r="K234" s="1201"/>
      <c r="L234" s="1202"/>
      <c r="M234" s="1203"/>
      <c r="N234" s="1204"/>
      <c r="O234" s="1205"/>
      <c r="P234" s="1205"/>
      <c r="Q234" s="1206">
        <v>1395000</v>
      </c>
      <c r="R234" s="1207">
        <v>396412</v>
      </c>
    </row>
    <row r="235" spans="1:18">
      <c r="A235" s="1195">
        <v>8</v>
      </c>
      <c r="B235" s="1196" t="s">
        <v>798</v>
      </c>
      <c r="C235" s="1196" t="s">
        <v>799</v>
      </c>
      <c r="D235" s="1196" t="s">
        <v>80</v>
      </c>
      <c r="E235" s="1197">
        <v>39801</v>
      </c>
      <c r="F235" s="1198" t="s">
        <v>49</v>
      </c>
      <c r="G235" s="1199">
        <v>38000000</v>
      </c>
      <c r="H235" s="1199">
        <v>0</v>
      </c>
      <c r="I235" s="1199">
        <v>13447811.369999999</v>
      </c>
      <c r="J235" s="1200" t="s">
        <v>671</v>
      </c>
      <c r="K235" s="1201"/>
      <c r="L235" s="1202"/>
      <c r="M235" s="1203"/>
      <c r="N235" s="1204"/>
      <c r="O235" s="1205"/>
      <c r="P235" s="1205"/>
      <c r="Q235" s="1206"/>
      <c r="R235" s="1207"/>
    </row>
    <row r="236" spans="1:18">
      <c r="A236" s="1195"/>
      <c r="B236" s="1196" t="s">
        <v>798</v>
      </c>
      <c r="C236" s="1196" t="s">
        <v>799</v>
      </c>
      <c r="D236" s="1196" t="s">
        <v>80</v>
      </c>
      <c r="E236" s="1197">
        <v>41597</v>
      </c>
      <c r="F236" s="1198"/>
      <c r="G236" s="1199"/>
      <c r="H236" s="1199"/>
      <c r="I236" s="1199"/>
      <c r="J236" s="1200"/>
      <c r="K236" s="1201">
        <v>10450000</v>
      </c>
      <c r="L236" s="1202"/>
      <c r="M236" s="1203">
        <v>38000</v>
      </c>
      <c r="N236" s="1204">
        <v>275</v>
      </c>
      <c r="O236" s="1205">
        <v>-27550000</v>
      </c>
      <c r="P236" s="1205"/>
      <c r="Q236" s="1206">
        <v>709155.81</v>
      </c>
      <c r="R236" s="1207">
        <v>1900</v>
      </c>
    </row>
    <row r="237" spans="1:18">
      <c r="A237" s="1195"/>
      <c r="B237" s="1196" t="s">
        <v>798</v>
      </c>
      <c r="C237" s="1196" t="s">
        <v>799</v>
      </c>
      <c r="D237" s="1196" t="s">
        <v>80</v>
      </c>
      <c r="E237" s="1197">
        <v>41645</v>
      </c>
      <c r="F237" s="1198"/>
      <c r="G237" s="1199"/>
      <c r="H237" s="1199"/>
      <c r="I237" s="1199"/>
      <c r="J237" s="1200"/>
      <c r="K237" s="1201"/>
      <c r="L237" s="1202">
        <v>-104500</v>
      </c>
      <c r="M237" s="1203"/>
      <c r="N237" s="1204"/>
      <c r="O237" s="1205"/>
      <c r="P237" s="1205"/>
      <c r="Q237" s="1206"/>
      <c r="R237" s="1207"/>
    </row>
    <row r="238" spans="1:18">
      <c r="A238" s="1195" t="s">
        <v>2101</v>
      </c>
      <c r="B238" s="1196" t="s">
        <v>800</v>
      </c>
      <c r="C238" s="1196" t="s">
        <v>657</v>
      </c>
      <c r="D238" s="1196" t="s">
        <v>81</v>
      </c>
      <c r="E238" s="1197">
        <v>39766</v>
      </c>
      <c r="F238" s="1198" t="s">
        <v>26</v>
      </c>
      <c r="G238" s="1199">
        <v>9000000</v>
      </c>
      <c r="H238" s="1199">
        <v>15000000</v>
      </c>
      <c r="I238" s="1199">
        <v>810416.67</v>
      </c>
      <c r="J238" s="1200" t="s">
        <v>801</v>
      </c>
      <c r="K238" s="1201"/>
      <c r="L238" s="1202"/>
      <c r="M238" s="1203"/>
      <c r="N238" s="1204"/>
      <c r="O238" s="1205"/>
      <c r="P238" s="1205"/>
      <c r="Q238" s="1206"/>
      <c r="R238" s="1207"/>
    </row>
    <row r="239" spans="1:18">
      <c r="A239" s="1195"/>
      <c r="B239" s="1196" t="s">
        <v>800</v>
      </c>
      <c r="C239" s="1196" t="s">
        <v>657</v>
      </c>
      <c r="D239" s="1196" t="s">
        <v>81</v>
      </c>
      <c r="E239" s="1197">
        <v>40151</v>
      </c>
      <c r="F239" s="1198"/>
      <c r="G239" s="1199">
        <v>6000000</v>
      </c>
      <c r="H239" s="1199"/>
      <c r="I239" s="1199"/>
      <c r="J239" s="1200"/>
      <c r="K239" s="1201"/>
      <c r="L239" s="1202"/>
      <c r="M239" s="1203"/>
      <c r="N239" s="1204"/>
      <c r="O239" s="1205"/>
      <c r="P239" s="1205"/>
      <c r="Q239" s="1206"/>
      <c r="R239" s="1207"/>
    </row>
    <row r="240" spans="1:18">
      <c r="A240" s="1195" t="s">
        <v>1980</v>
      </c>
      <c r="B240" s="1196" t="s">
        <v>802</v>
      </c>
      <c r="C240" s="1196" t="s">
        <v>803</v>
      </c>
      <c r="D240" s="1196" t="s">
        <v>88</v>
      </c>
      <c r="E240" s="1197">
        <v>39948</v>
      </c>
      <c r="F240" s="1198" t="s">
        <v>160</v>
      </c>
      <c r="G240" s="1199">
        <v>2400000</v>
      </c>
      <c r="H240" s="1199">
        <v>0</v>
      </c>
      <c r="I240" s="1199">
        <v>3022879.6</v>
      </c>
      <c r="J240" s="1200" t="s">
        <v>671</v>
      </c>
      <c r="K240" s="1201"/>
      <c r="L240" s="1202"/>
      <c r="M240" s="1203"/>
      <c r="N240" s="1204"/>
      <c r="O240" s="1205"/>
      <c r="P240" s="1205"/>
      <c r="Q240" s="1206"/>
      <c r="R240" s="1207"/>
    </row>
    <row r="241" spans="1:18">
      <c r="A241" s="1195"/>
      <c r="B241" s="1196" t="s">
        <v>802</v>
      </c>
      <c r="C241" s="1196" t="s">
        <v>803</v>
      </c>
      <c r="D241" s="1196" t="s">
        <v>88</v>
      </c>
      <c r="E241" s="1197">
        <v>41390</v>
      </c>
      <c r="F241" s="1198"/>
      <c r="G241" s="1199"/>
      <c r="H241" s="1199"/>
      <c r="I241" s="1199"/>
      <c r="J241" s="1200"/>
      <c r="K241" s="1201">
        <v>60000</v>
      </c>
      <c r="L241" s="1202"/>
      <c r="M241" s="1203">
        <v>60000</v>
      </c>
      <c r="N241" s="1204">
        <v>1.05</v>
      </c>
      <c r="O241" s="1205"/>
      <c r="P241" s="1205">
        <v>3000.6</v>
      </c>
      <c r="Q241" s="1206"/>
      <c r="R241" s="1207"/>
    </row>
    <row r="242" spans="1:18">
      <c r="A242" s="1195"/>
      <c r="B242" s="1196" t="s">
        <v>802</v>
      </c>
      <c r="C242" s="1196" t="s">
        <v>803</v>
      </c>
      <c r="D242" s="1196" t="s">
        <v>88</v>
      </c>
      <c r="E242" s="1197">
        <v>41393</v>
      </c>
      <c r="F242" s="1198"/>
      <c r="G242" s="1199"/>
      <c r="H242" s="1199"/>
      <c r="I242" s="1199"/>
      <c r="J242" s="1200"/>
      <c r="K242" s="1201">
        <v>2340000</v>
      </c>
      <c r="L242" s="1202"/>
      <c r="M242" s="1203">
        <v>2340000</v>
      </c>
      <c r="N242" s="1204">
        <v>1.05</v>
      </c>
      <c r="O242" s="1205"/>
      <c r="P242" s="1205">
        <v>117023.4</v>
      </c>
      <c r="Q242" s="1206">
        <v>125135.6</v>
      </c>
      <c r="R242" s="1207">
        <v>120000</v>
      </c>
    </row>
    <row r="243" spans="1:18">
      <c r="A243" s="1195"/>
      <c r="B243" s="1196" t="s">
        <v>802</v>
      </c>
      <c r="C243" s="1196" t="s">
        <v>803</v>
      </c>
      <c r="D243" s="1196" t="s">
        <v>88</v>
      </c>
      <c r="E243" s="1197">
        <v>41425</v>
      </c>
      <c r="F243" s="1198"/>
      <c r="G243" s="1199"/>
      <c r="H243" s="1199"/>
      <c r="I243" s="1199"/>
      <c r="J243" s="1200"/>
      <c r="K243" s="1201"/>
      <c r="L243" s="1202">
        <v>-25000</v>
      </c>
      <c r="M243" s="1203"/>
      <c r="N243" s="1204"/>
      <c r="O243" s="1205"/>
      <c r="P243" s="1205"/>
      <c r="Q243" s="1206"/>
      <c r="R243" s="1207"/>
    </row>
    <row r="244" spans="1:18">
      <c r="A244" s="1195" t="s">
        <v>1992</v>
      </c>
      <c r="B244" s="1196" t="s">
        <v>804</v>
      </c>
      <c r="C244" s="1196" t="s">
        <v>805</v>
      </c>
      <c r="D244" s="1196" t="s">
        <v>96</v>
      </c>
      <c r="E244" s="1197">
        <v>40011</v>
      </c>
      <c r="F244" s="1198" t="s">
        <v>49</v>
      </c>
      <c r="G244" s="1199">
        <v>11000000</v>
      </c>
      <c r="H244" s="1199">
        <v>0</v>
      </c>
      <c r="I244" s="1199">
        <v>12845586.01</v>
      </c>
      <c r="J244" s="1200" t="s">
        <v>655</v>
      </c>
      <c r="K244" s="1201"/>
      <c r="L244" s="1202"/>
      <c r="M244" s="1203"/>
      <c r="N244" s="1204"/>
      <c r="O244" s="1205"/>
      <c r="P244" s="1205"/>
      <c r="Q244" s="1206"/>
      <c r="R244" s="1207"/>
    </row>
    <row r="245" spans="1:18">
      <c r="A245" s="1195"/>
      <c r="B245" s="1196" t="s">
        <v>804</v>
      </c>
      <c r="C245" s="1196" t="s">
        <v>805</v>
      </c>
      <c r="D245" s="1196" t="s">
        <v>96</v>
      </c>
      <c r="E245" s="1197">
        <v>40801</v>
      </c>
      <c r="F245" s="1198"/>
      <c r="G245" s="1199"/>
      <c r="H245" s="1199"/>
      <c r="I245" s="1199"/>
      <c r="J245" s="1200"/>
      <c r="K245" s="1201">
        <v>11000000</v>
      </c>
      <c r="L245" s="1202"/>
      <c r="M245" s="1203">
        <v>11000</v>
      </c>
      <c r="N245" s="1204">
        <v>1000</v>
      </c>
      <c r="O245" s="1205"/>
      <c r="P245" s="1205"/>
      <c r="Q245" s="1206">
        <v>550000</v>
      </c>
      <c r="R245" s="1207">
        <v>550</v>
      </c>
    </row>
    <row r="246" spans="1:18">
      <c r="A246" s="1195" t="s">
        <v>1977</v>
      </c>
      <c r="B246" s="1196" t="s">
        <v>806</v>
      </c>
      <c r="C246" s="1196" t="s">
        <v>807</v>
      </c>
      <c r="D246" s="1196" t="s">
        <v>90</v>
      </c>
      <c r="E246" s="1197">
        <v>39927</v>
      </c>
      <c r="F246" s="1198" t="s">
        <v>49</v>
      </c>
      <c r="G246" s="1199">
        <v>15000000</v>
      </c>
      <c r="H246" s="1199">
        <v>0</v>
      </c>
      <c r="I246" s="1199">
        <v>18707708.84</v>
      </c>
      <c r="J246" s="1200" t="s">
        <v>655</v>
      </c>
      <c r="K246" s="1201"/>
      <c r="L246" s="1202"/>
      <c r="M246" s="1203"/>
      <c r="N246" s="1204"/>
      <c r="O246" s="1205"/>
      <c r="P246" s="1205"/>
      <c r="Q246" s="1206"/>
      <c r="R246" s="1207"/>
    </row>
    <row r="247" spans="1:18">
      <c r="A247" s="1195"/>
      <c r="B247" s="1196" t="s">
        <v>806</v>
      </c>
      <c r="C247" s="1196" t="s">
        <v>807</v>
      </c>
      <c r="D247" s="1196" t="s">
        <v>90</v>
      </c>
      <c r="E247" s="1197">
        <v>41052</v>
      </c>
      <c r="F247" s="1198"/>
      <c r="G247" s="1199"/>
      <c r="H247" s="1199"/>
      <c r="I247" s="1199"/>
      <c r="J247" s="1200"/>
      <c r="K247" s="1201">
        <v>6000000</v>
      </c>
      <c r="L247" s="1202"/>
      <c r="M247" s="1203">
        <v>6000</v>
      </c>
      <c r="N247" s="1204">
        <v>1000</v>
      </c>
      <c r="O247" s="1205"/>
      <c r="P247" s="1205"/>
      <c r="Q247" s="1206"/>
      <c r="R247" s="1207"/>
    </row>
    <row r="248" spans="1:18">
      <c r="A248" s="1195"/>
      <c r="B248" s="1196" t="s">
        <v>806</v>
      </c>
      <c r="C248" s="1196" t="s">
        <v>807</v>
      </c>
      <c r="D248" s="1196" t="s">
        <v>90</v>
      </c>
      <c r="E248" s="1197">
        <v>41283</v>
      </c>
      <c r="F248" s="1198"/>
      <c r="G248" s="1199"/>
      <c r="H248" s="1199"/>
      <c r="I248" s="1199"/>
      <c r="J248" s="1200"/>
      <c r="K248" s="1201">
        <v>2500000</v>
      </c>
      <c r="L248" s="1202"/>
      <c r="M248" s="1203">
        <v>2500</v>
      </c>
      <c r="N248" s="1204">
        <v>1000</v>
      </c>
      <c r="O248" s="1205"/>
      <c r="P248" s="1205"/>
      <c r="Q248" s="1206"/>
      <c r="R248" s="1207"/>
    </row>
    <row r="249" spans="1:18">
      <c r="A249" s="1195"/>
      <c r="B249" s="1196" t="s">
        <v>806</v>
      </c>
      <c r="C249" s="1196" t="s">
        <v>807</v>
      </c>
      <c r="D249" s="1196" t="s">
        <v>90</v>
      </c>
      <c r="E249" s="1197">
        <v>41388</v>
      </c>
      <c r="F249" s="1198"/>
      <c r="G249" s="1199"/>
      <c r="H249" s="1199"/>
      <c r="I249" s="1199"/>
      <c r="J249" s="1200"/>
      <c r="K249" s="1201">
        <v>6500000</v>
      </c>
      <c r="L249" s="1202"/>
      <c r="M249" s="1203">
        <v>6500</v>
      </c>
      <c r="N249" s="1204">
        <v>1000</v>
      </c>
      <c r="O249" s="1205"/>
      <c r="P249" s="1205"/>
      <c r="Q249" s="1206">
        <v>750000</v>
      </c>
      <c r="R249" s="1207">
        <v>750</v>
      </c>
    </row>
    <row r="250" spans="1:18">
      <c r="A250" s="1195" t="s">
        <v>1977</v>
      </c>
      <c r="B250" s="1196" t="s">
        <v>808</v>
      </c>
      <c r="C250" s="1196" t="s">
        <v>809</v>
      </c>
      <c r="D250" s="1196" t="s">
        <v>80</v>
      </c>
      <c r="E250" s="1197">
        <v>39885</v>
      </c>
      <c r="F250" s="1198" t="s">
        <v>49</v>
      </c>
      <c r="G250" s="1199">
        <v>607000</v>
      </c>
      <c r="H250" s="1199">
        <v>0</v>
      </c>
      <c r="I250" s="1199">
        <v>724123.53</v>
      </c>
      <c r="J250" s="1200" t="s">
        <v>655</v>
      </c>
      <c r="K250" s="1201"/>
      <c r="L250" s="1202"/>
      <c r="M250" s="1203"/>
      <c r="N250" s="1204"/>
      <c r="O250" s="1205"/>
      <c r="P250" s="1205"/>
      <c r="Q250" s="1206"/>
      <c r="R250" s="1207"/>
    </row>
    <row r="251" spans="1:18">
      <c r="A251" s="1195"/>
      <c r="B251" s="1196" t="s">
        <v>808</v>
      </c>
      <c r="C251" s="1196" t="s">
        <v>809</v>
      </c>
      <c r="D251" s="1196" t="s">
        <v>80</v>
      </c>
      <c r="E251" s="1197">
        <v>40849</v>
      </c>
      <c r="F251" s="1198"/>
      <c r="G251" s="1199"/>
      <c r="H251" s="1199"/>
      <c r="I251" s="1199"/>
      <c r="J251" s="1200"/>
      <c r="K251" s="1201">
        <v>607000</v>
      </c>
      <c r="L251" s="1202"/>
      <c r="M251" s="1203">
        <v>607</v>
      </c>
      <c r="N251" s="1204">
        <v>1000</v>
      </c>
      <c r="O251" s="1205"/>
      <c r="P251" s="1205"/>
      <c r="Q251" s="1206">
        <v>30000</v>
      </c>
      <c r="R251" s="1207">
        <v>30</v>
      </c>
    </row>
    <row r="252" spans="1:18">
      <c r="A252" s="1195">
        <v>11</v>
      </c>
      <c r="B252" s="1196" t="s">
        <v>810</v>
      </c>
      <c r="C252" s="1196" t="s">
        <v>811</v>
      </c>
      <c r="D252" s="1196" t="s">
        <v>131</v>
      </c>
      <c r="E252" s="1197">
        <v>39822</v>
      </c>
      <c r="F252" s="1198" t="s">
        <v>26</v>
      </c>
      <c r="G252" s="1199">
        <v>20000000</v>
      </c>
      <c r="H252" s="1199">
        <v>0</v>
      </c>
      <c r="I252" s="1199">
        <v>25205957.780000001</v>
      </c>
      <c r="J252" s="1200" t="s">
        <v>655</v>
      </c>
      <c r="K252" s="1201"/>
      <c r="L252" s="1202"/>
      <c r="M252" s="1203"/>
      <c r="N252" s="1204"/>
      <c r="O252" s="1205"/>
      <c r="P252" s="1205"/>
      <c r="Q252" s="1206"/>
      <c r="R252" s="1207"/>
    </row>
    <row r="253" spans="1:18">
      <c r="A253" s="1195"/>
      <c r="B253" s="1196" t="s">
        <v>810</v>
      </c>
      <c r="C253" s="1196" t="s">
        <v>811</v>
      </c>
      <c r="D253" s="1196" t="s">
        <v>131</v>
      </c>
      <c r="E253" s="1197">
        <v>40751</v>
      </c>
      <c r="F253" s="1198"/>
      <c r="G253" s="1199"/>
      <c r="H253" s="1199"/>
      <c r="I253" s="1199"/>
      <c r="J253" s="1200"/>
      <c r="K253" s="1201">
        <v>10000000</v>
      </c>
      <c r="L253" s="1202"/>
      <c r="M253" s="1203">
        <v>10000</v>
      </c>
      <c r="N253" s="1204">
        <v>1000</v>
      </c>
      <c r="O253" s="1205"/>
      <c r="P253" s="1205"/>
      <c r="Q253" s="1206"/>
      <c r="R253" s="1207"/>
    </row>
    <row r="254" spans="1:18">
      <c r="A254" s="1195"/>
      <c r="B254" s="1196" t="s">
        <v>810</v>
      </c>
      <c r="C254" s="1196" t="s">
        <v>811</v>
      </c>
      <c r="D254" s="1196" t="s">
        <v>131</v>
      </c>
      <c r="E254" s="1197">
        <v>41010</v>
      </c>
      <c r="F254" s="1198"/>
      <c r="G254" s="1199"/>
      <c r="H254" s="1199"/>
      <c r="I254" s="1199"/>
      <c r="J254" s="1200"/>
      <c r="K254" s="1201">
        <v>10000000</v>
      </c>
      <c r="L254" s="1202"/>
      <c r="M254" s="1203">
        <v>10000</v>
      </c>
      <c r="N254" s="1204">
        <v>1000</v>
      </c>
      <c r="O254" s="1205"/>
      <c r="P254" s="1205"/>
      <c r="Q254" s="1206"/>
      <c r="R254" s="1207"/>
    </row>
    <row r="255" spans="1:18">
      <c r="A255" s="1195"/>
      <c r="B255" s="1196" t="s">
        <v>810</v>
      </c>
      <c r="C255" s="1196" t="s">
        <v>811</v>
      </c>
      <c r="D255" s="1196" t="s">
        <v>131</v>
      </c>
      <c r="E255" s="1197">
        <v>41773</v>
      </c>
      <c r="F255" s="1198"/>
      <c r="G255" s="1199"/>
      <c r="H255" s="1199"/>
      <c r="I255" s="1199"/>
      <c r="J255" s="1200"/>
      <c r="K255" s="1201"/>
      <c r="L255" s="1202"/>
      <c r="M255" s="1203"/>
      <c r="N255" s="1204"/>
      <c r="O255" s="1205"/>
      <c r="P255" s="1205"/>
      <c r="Q255" s="1206">
        <v>2303180</v>
      </c>
      <c r="R255" s="1207">
        <v>167504</v>
      </c>
    </row>
    <row r="256" spans="1:18">
      <c r="A256" s="1195" t="s">
        <v>1976</v>
      </c>
      <c r="B256" s="1196" t="s">
        <v>812</v>
      </c>
      <c r="C256" s="1196" t="s">
        <v>813</v>
      </c>
      <c r="D256" s="1196" t="s">
        <v>121</v>
      </c>
      <c r="E256" s="1197">
        <v>39805</v>
      </c>
      <c r="F256" s="1198" t="s">
        <v>49</v>
      </c>
      <c r="G256" s="1199">
        <v>4767000</v>
      </c>
      <c r="H256" s="1199">
        <v>0</v>
      </c>
      <c r="I256" s="1199">
        <v>10674333.800000001</v>
      </c>
      <c r="J256" s="1200" t="s">
        <v>655</v>
      </c>
      <c r="K256" s="1201"/>
      <c r="L256" s="1202"/>
      <c r="M256" s="1203"/>
      <c r="N256" s="1204"/>
      <c r="O256" s="1205"/>
      <c r="P256" s="1205"/>
      <c r="Q256" s="1206"/>
      <c r="R256" s="1207"/>
    </row>
    <row r="257" spans="1:18">
      <c r="A257" s="1195"/>
      <c r="B257" s="1196" t="s">
        <v>812</v>
      </c>
      <c r="C257" s="1196" t="s">
        <v>813</v>
      </c>
      <c r="D257" s="1196" t="s">
        <v>121</v>
      </c>
      <c r="E257" s="1197">
        <v>40165</v>
      </c>
      <c r="F257" s="1198"/>
      <c r="G257" s="1199">
        <v>4640000</v>
      </c>
      <c r="H257" s="1199"/>
      <c r="I257" s="1199"/>
      <c r="J257" s="1200"/>
      <c r="K257" s="1201"/>
      <c r="L257" s="1202"/>
      <c r="M257" s="1203"/>
      <c r="N257" s="1204"/>
      <c r="O257" s="1205"/>
      <c r="P257" s="1205"/>
      <c r="Q257" s="1206"/>
      <c r="R257" s="1207"/>
    </row>
    <row r="258" spans="1:18">
      <c r="A258" s="1195"/>
      <c r="B258" s="1196" t="s">
        <v>812</v>
      </c>
      <c r="C258" s="1196" t="s">
        <v>813</v>
      </c>
      <c r="D258" s="1196" t="s">
        <v>121</v>
      </c>
      <c r="E258" s="1197">
        <v>40738</v>
      </c>
      <c r="F258" s="1198"/>
      <c r="G258" s="1199"/>
      <c r="H258" s="1199"/>
      <c r="I258" s="1199"/>
      <c r="J258" s="1200"/>
      <c r="K258" s="1201">
        <v>9407000</v>
      </c>
      <c r="L258" s="1202"/>
      <c r="M258" s="1203">
        <v>9407</v>
      </c>
      <c r="N258" s="1204">
        <v>1000</v>
      </c>
      <c r="O258" s="1205"/>
      <c r="P258" s="1205"/>
      <c r="Q258" s="1206">
        <v>238000</v>
      </c>
      <c r="R258" s="1207">
        <v>238</v>
      </c>
    </row>
    <row r="259" spans="1:18">
      <c r="A259" s="1195"/>
      <c r="B259" s="1196" t="s">
        <v>814</v>
      </c>
      <c r="C259" s="1196" t="s">
        <v>815</v>
      </c>
      <c r="D259" s="1196" t="s">
        <v>89</v>
      </c>
      <c r="E259" s="1197">
        <v>39822</v>
      </c>
      <c r="F259" s="1198" t="s">
        <v>26</v>
      </c>
      <c r="G259" s="1199">
        <v>44000000</v>
      </c>
      <c r="H259" s="1199">
        <v>0</v>
      </c>
      <c r="I259" s="1199">
        <v>41984062.5</v>
      </c>
      <c r="J259" s="1200" t="s">
        <v>671</v>
      </c>
      <c r="K259" s="1201"/>
      <c r="L259" s="1202"/>
      <c r="M259" s="1203"/>
      <c r="N259" s="1204"/>
      <c r="O259" s="1205"/>
      <c r="P259" s="1205"/>
      <c r="Q259" s="1206"/>
      <c r="R259" s="1207"/>
    </row>
    <row r="260" spans="1:18">
      <c r="A260" s="1195"/>
      <c r="B260" s="1196" t="s">
        <v>814</v>
      </c>
      <c r="C260" s="1196" t="s">
        <v>815</v>
      </c>
      <c r="D260" s="1196" t="s">
        <v>89</v>
      </c>
      <c r="E260" s="1197">
        <v>40606</v>
      </c>
      <c r="F260" s="1198"/>
      <c r="G260" s="1199"/>
      <c r="H260" s="1199"/>
      <c r="I260" s="1199"/>
      <c r="J260" s="1200"/>
      <c r="K260" s="1201">
        <v>38000000</v>
      </c>
      <c r="L260" s="1202"/>
      <c r="M260" s="1203">
        <v>44000</v>
      </c>
      <c r="N260" s="1204">
        <v>863.6</v>
      </c>
      <c r="O260" s="1205">
        <v>-6000000</v>
      </c>
      <c r="P260" s="1205"/>
      <c r="Q260" s="1206"/>
      <c r="R260" s="1207"/>
    </row>
    <row r="261" spans="1:18">
      <c r="A261" s="1195" t="s">
        <v>1978</v>
      </c>
      <c r="B261" s="1196" t="s">
        <v>816</v>
      </c>
      <c r="C261" s="1196" t="s">
        <v>817</v>
      </c>
      <c r="D261" s="1196" t="s">
        <v>81</v>
      </c>
      <c r="E261" s="1197">
        <v>39871</v>
      </c>
      <c r="F261" s="1198" t="s">
        <v>49</v>
      </c>
      <c r="G261" s="1199">
        <v>4000000</v>
      </c>
      <c r="H261" s="1199">
        <v>0</v>
      </c>
      <c r="I261" s="1199">
        <v>4755899.67</v>
      </c>
      <c r="J261" s="1200" t="s">
        <v>655</v>
      </c>
      <c r="K261" s="1201"/>
      <c r="L261" s="1202"/>
      <c r="M261" s="1203"/>
      <c r="N261" s="1204"/>
      <c r="O261" s="1205"/>
      <c r="P261" s="1205"/>
      <c r="Q261" s="1206"/>
      <c r="R261" s="1207"/>
    </row>
    <row r="262" spans="1:18">
      <c r="A262" s="1195"/>
      <c r="B262" s="1196" t="s">
        <v>816</v>
      </c>
      <c r="C262" s="1196" t="s">
        <v>817</v>
      </c>
      <c r="D262" s="1196" t="s">
        <v>81</v>
      </c>
      <c r="E262" s="1197">
        <v>40801</v>
      </c>
      <c r="F262" s="1198"/>
      <c r="G262" s="1199"/>
      <c r="H262" s="1199"/>
      <c r="I262" s="1199"/>
      <c r="J262" s="1200"/>
      <c r="K262" s="1201">
        <v>4000000</v>
      </c>
      <c r="L262" s="1202"/>
      <c r="M262" s="1203">
        <v>4000</v>
      </c>
      <c r="N262" s="1204">
        <v>1000</v>
      </c>
      <c r="O262" s="1205"/>
      <c r="P262" s="1205"/>
      <c r="Q262" s="1206">
        <v>200000</v>
      </c>
      <c r="R262" s="1207">
        <v>200</v>
      </c>
    </row>
    <row r="263" spans="1:18">
      <c r="A263" s="1195" t="s">
        <v>1977</v>
      </c>
      <c r="B263" s="1196" t="s">
        <v>818</v>
      </c>
      <c r="C263" s="1196" t="s">
        <v>819</v>
      </c>
      <c r="D263" s="1196" t="s">
        <v>81</v>
      </c>
      <c r="E263" s="1197">
        <v>39836</v>
      </c>
      <c r="F263" s="1198" t="s">
        <v>49</v>
      </c>
      <c r="G263" s="1199">
        <v>3300000</v>
      </c>
      <c r="H263" s="1199">
        <v>0</v>
      </c>
      <c r="I263" s="1199">
        <v>3802219.25</v>
      </c>
      <c r="J263" s="1200" t="s">
        <v>655</v>
      </c>
      <c r="K263" s="1201"/>
      <c r="L263" s="1202"/>
      <c r="M263" s="1203"/>
      <c r="N263" s="1204"/>
      <c r="O263" s="1205"/>
      <c r="P263" s="1205"/>
      <c r="Q263" s="1206"/>
      <c r="R263" s="1207"/>
    </row>
    <row r="264" spans="1:18">
      <c r="A264" s="1195"/>
      <c r="B264" s="1196" t="s">
        <v>818</v>
      </c>
      <c r="C264" s="1196" t="s">
        <v>819</v>
      </c>
      <c r="D264" s="1196" t="s">
        <v>81</v>
      </c>
      <c r="E264" s="1197">
        <v>40520</v>
      </c>
      <c r="F264" s="1198"/>
      <c r="G264" s="1199"/>
      <c r="H264" s="1199"/>
      <c r="I264" s="1199"/>
      <c r="J264" s="1200"/>
      <c r="K264" s="1201">
        <v>3300000</v>
      </c>
      <c r="L264" s="1202"/>
      <c r="M264" s="1203">
        <v>3300</v>
      </c>
      <c r="N264" s="1204">
        <v>1000</v>
      </c>
      <c r="O264" s="1205"/>
      <c r="P264" s="1205"/>
      <c r="Q264" s="1206">
        <v>165000</v>
      </c>
      <c r="R264" s="1207">
        <v>165</v>
      </c>
    </row>
    <row r="265" spans="1:18">
      <c r="A265" s="1195">
        <v>8</v>
      </c>
      <c r="B265" s="1196" t="s">
        <v>820</v>
      </c>
      <c r="C265" s="1196" t="s">
        <v>821</v>
      </c>
      <c r="D265" s="1196" t="s">
        <v>90</v>
      </c>
      <c r="E265" s="1197">
        <v>39836</v>
      </c>
      <c r="F265" s="1198" t="s">
        <v>49</v>
      </c>
      <c r="G265" s="1199">
        <v>1037000</v>
      </c>
      <c r="H265" s="1199">
        <v>1037000</v>
      </c>
      <c r="I265" s="1199">
        <v>215442.61</v>
      </c>
      <c r="J265" s="1200" t="s">
        <v>660</v>
      </c>
      <c r="K265" s="1201"/>
      <c r="L265" s="1202"/>
      <c r="M265" s="1203"/>
      <c r="N265" s="1204"/>
      <c r="O265" s="1205"/>
      <c r="P265" s="1205"/>
      <c r="Q265" s="1206"/>
      <c r="R265" s="1207"/>
    </row>
    <row r="266" spans="1:18">
      <c r="A266" s="1195">
        <v>8</v>
      </c>
      <c r="B266" s="1196" t="s">
        <v>822</v>
      </c>
      <c r="C266" s="1196" t="s">
        <v>823</v>
      </c>
      <c r="D266" s="1196" t="s">
        <v>81</v>
      </c>
      <c r="E266" s="1197">
        <v>39836</v>
      </c>
      <c r="F266" s="1198" t="s">
        <v>49</v>
      </c>
      <c r="G266" s="1199">
        <v>4656000</v>
      </c>
      <c r="H266" s="1199">
        <v>4656000</v>
      </c>
      <c r="I266" s="1199">
        <v>396163.67</v>
      </c>
      <c r="J266" s="1200" t="s">
        <v>660</v>
      </c>
      <c r="K266" s="1201"/>
      <c r="L266" s="1202"/>
      <c r="M266" s="1203"/>
      <c r="N266" s="1204"/>
      <c r="O266" s="1205"/>
      <c r="P266" s="1205"/>
      <c r="Q266" s="1206"/>
      <c r="R266" s="1207"/>
    </row>
    <row r="267" spans="1:18">
      <c r="A267" s="1195" t="s">
        <v>1977</v>
      </c>
      <c r="B267" s="1196" t="s">
        <v>824</v>
      </c>
      <c r="C267" s="1196" t="s">
        <v>825</v>
      </c>
      <c r="D267" s="1196" t="s">
        <v>86</v>
      </c>
      <c r="E267" s="1197">
        <v>39805</v>
      </c>
      <c r="F267" s="1198" t="s">
        <v>49</v>
      </c>
      <c r="G267" s="1199">
        <v>4700000</v>
      </c>
      <c r="H267" s="1199">
        <v>0</v>
      </c>
      <c r="I267" s="1199">
        <v>5452281.1900000004</v>
      </c>
      <c r="J267" s="1200" t="s">
        <v>655</v>
      </c>
      <c r="K267" s="1201"/>
      <c r="L267" s="1202"/>
      <c r="M267" s="1203"/>
      <c r="N267" s="1204"/>
      <c r="O267" s="1205"/>
      <c r="P267" s="1205"/>
      <c r="Q267" s="1206"/>
      <c r="R267" s="1207"/>
    </row>
    <row r="268" spans="1:18">
      <c r="A268" s="1195"/>
      <c r="B268" s="1196" t="s">
        <v>824</v>
      </c>
      <c r="C268" s="1196" t="s">
        <v>825</v>
      </c>
      <c r="D268" s="1196" t="s">
        <v>86</v>
      </c>
      <c r="E268" s="1197">
        <v>40542</v>
      </c>
      <c r="F268" s="1198"/>
      <c r="G268" s="1199"/>
      <c r="H268" s="1199"/>
      <c r="I268" s="1199"/>
      <c r="J268" s="1200"/>
      <c r="K268" s="1201">
        <v>4700000</v>
      </c>
      <c r="L268" s="1202"/>
      <c r="M268" s="1203">
        <v>4700</v>
      </c>
      <c r="N268" s="1204">
        <v>1000</v>
      </c>
      <c r="O268" s="1205"/>
      <c r="P268" s="1205"/>
      <c r="Q268" s="1206">
        <v>235000</v>
      </c>
      <c r="R268" s="1207">
        <v>235</v>
      </c>
    </row>
    <row r="269" spans="1:18">
      <c r="A269" s="1195">
        <v>39</v>
      </c>
      <c r="B269" s="1196" t="s">
        <v>826</v>
      </c>
      <c r="C269" s="1196" t="s">
        <v>827</v>
      </c>
      <c r="D269" s="1196" t="s">
        <v>55</v>
      </c>
      <c r="E269" s="1197">
        <v>39794</v>
      </c>
      <c r="F269" s="1198" t="s">
        <v>26</v>
      </c>
      <c r="G269" s="1199">
        <v>41279000</v>
      </c>
      <c r="H269" s="1199">
        <v>0</v>
      </c>
      <c r="I269" s="1199">
        <v>45252104.25</v>
      </c>
      <c r="J269" s="1200" t="s">
        <v>655</v>
      </c>
      <c r="K269" s="1201"/>
      <c r="L269" s="1202"/>
      <c r="M269" s="1203"/>
      <c r="N269" s="1204"/>
      <c r="O269" s="1205"/>
      <c r="P269" s="1205"/>
      <c r="Q269" s="1206"/>
      <c r="R269" s="1207"/>
    </row>
    <row r="270" spans="1:18">
      <c r="A270" s="1195"/>
      <c r="B270" s="1196" t="s">
        <v>826</v>
      </c>
      <c r="C270" s="1196" t="s">
        <v>827</v>
      </c>
      <c r="D270" s="1196" t="s">
        <v>55</v>
      </c>
      <c r="E270" s="1197">
        <v>40571</v>
      </c>
      <c r="F270" s="1198"/>
      <c r="G270" s="1199"/>
      <c r="H270" s="1199"/>
      <c r="I270" s="1199"/>
      <c r="J270" s="1200"/>
      <c r="K270" s="1201">
        <v>41279000</v>
      </c>
      <c r="L270" s="1202"/>
      <c r="M270" s="1203">
        <v>41279</v>
      </c>
      <c r="N270" s="1204">
        <v>1000</v>
      </c>
      <c r="O270" s="1205"/>
      <c r="P270" s="1205"/>
      <c r="Q270" s="1206"/>
      <c r="R270" s="1207"/>
    </row>
    <row r="271" spans="1:18">
      <c r="A271" s="1195">
        <v>8</v>
      </c>
      <c r="B271" s="1196" t="s">
        <v>828</v>
      </c>
      <c r="C271" s="1196" t="s">
        <v>829</v>
      </c>
      <c r="D271" s="1196" t="s">
        <v>88</v>
      </c>
      <c r="E271" s="1197">
        <v>39913</v>
      </c>
      <c r="F271" s="1198" t="s">
        <v>49</v>
      </c>
      <c r="G271" s="1199">
        <v>5100000</v>
      </c>
      <c r="H271" s="1199">
        <v>5100000</v>
      </c>
      <c r="I271" s="1199">
        <v>304973</v>
      </c>
      <c r="J271" s="1200" t="s">
        <v>660</v>
      </c>
      <c r="K271" s="1201"/>
      <c r="L271" s="1202"/>
      <c r="M271" s="1203"/>
      <c r="N271" s="1204"/>
      <c r="O271" s="1205"/>
      <c r="P271" s="1205"/>
      <c r="Q271" s="1206"/>
      <c r="R271" s="1207"/>
    </row>
    <row r="272" spans="1:18">
      <c r="A272" s="1195">
        <v>11</v>
      </c>
      <c r="B272" s="1196" t="s">
        <v>830</v>
      </c>
      <c r="C272" s="1196" t="s">
        <v>831</v>
      </c>
      <c r="D272" s="1196" t="s">
        <v>131</v>
      </c>
      <c r="E272" s="1197">
        <v>39766</v>
      </c>
      <c r="F272" s="1198" t="s">
        <v>26</v>
      </c>
      <c r="G272" s="1199">
        <v>3555199000</v>
      </c>
      <c r="H272" s="1199">
        <v>0</v>
      </c>
      <c r="I272" s="1199">
        <v>3806873702.1300001</v>
      </c>
      <c r="J272" s="1200" t="s">
        <v>655</v>
      </c>
      <c r="K272" s="1201"/>
      <c r="L272" s="1202"/>
      <c r="M272" s="1203"/>
      <c r="N272" s="1204"/>
      <c r="O272" s="1205"/>
      <c r="P272" s="1205"/>
      <c r="Q272" s="1206"/>
      <c r="R272" s="1207"/>
    </row>
    <row r="273" spans="1:18">
      <c r="A273" s="1195"/>
      <c r="B273" s="1196" t="s">
        <v>830</v>
      </c>
      <c r="C273" s="1196" t="s">
        <v>831</v>
      </c>
      <c r="D273" s="1196" t="s">
        <v>131</v>
      </c>
      <c r="E273" s="1197">
        <v>39981</v>
      </c>
      <c r="F273" s="1198"/>
      <c r="G273" s="1199"/>
      <c r="H273" s="1199"/>
      <c r="I273" s="1199"/>
      <c r="J273" s="1200"/>
      <c r="K273" s="1201">
        <v>3555199000</v>
      </c>
      <c r="L273" s="1202"/>
      <c r="M273" s="1203">
        <v>3555199</v>
      </c>
      <c r="N273" s="1204">
        <v>1000</v>
      </c>
      <c r="O273" s="1205"/>
      <c r="P273" s="1205"/>
      <c r="Q273" s="1206"/>
      <c r="R273" s="1207"/>
    </row>
    <row r="274" spans="1:18">
      <c r="A274" s="1195"/>
      <c r="B274" s="1196" t="s">
        <v>830</v>
      </c>
      <c r="C274" s="1196" t="s">
        <v>831</v>
      </c>
      <c r="D274" s="1196" t="s">
        <v>131</v>
      </c>
      <c r="E274" s="1197">
        <v>40156</v>
      </c>
      <c r="F274" s="1198"/>
      <c r="G274" s="1199"/>
      <c r="H274" s="1199"/>
      <c r="I274" s="1199"/>
      <c r="J274" s="1200"/>
      <c r="K274" s="1201"/>
      <c r="L274" s="1202"/>
      <c r="M274" s="1203"/>
      <c r="N274" s="1204"/>
      <c r="O274" s="1205"/>
      <c r="P274" s="1205"/>
      <c r="Q274" s="1206">
        <v>146500064.55000001</v>
      </c>
      <c r="R274" s="1207">
        <v>12657960</v>
      </c>
    </row>
    <row r="275" spans="1:18">
      <c r="A275" s="1195" t="s">
        <v>1979</v>
      </c>
      <c r="B275" s="1196" t="s">
        <v>832</v>
      </c>
      <c r="C275" s="1196" t="s">
        <v>833</v>
      </c>
      <c r="D275" s="1196" t="s">
        <v>85</v>
      </c>
      <c r="E275" s="1197">
        <v>39805</v>
      </c>
      <c r="F275" s="1198" t="s">
        <v>49</v>
      </c>
      <c r="G275" s="1199">
        <v>4000000</v>
      </c>
      <c r="H275" s="1199">
        <v>0</v>
      </c>
      <c r="I275" s="1199">
        <v>4742850.8899999997</v>
      </c>
      <c r="J275" s="1200" t="s">
        <v>671</v>
      </c>
      <c r="K275" s="1201"/>
      <c r="L275" s="1202"/>
      <c r="M275" s="1203"/>
      <c r="N275" s="1204"/>
      <c r="O275" s="1205"/>
      <c r="P275" s="1205"/>
      <c r="Q275" s="1206"/>
      <c r="R275" s="1207"/>
    </row>
    <row r="276" spans="1:18">
      <c r="A276" s="1195"/>
      <c r="B276" s="1196" t="s">
        <v>832</v>
      </c>
      <c r="C276" s="1196" t="s">
        <v>833</v>
      </c>
      <c r="D276" s="1196" t="s">
        <v>85</v>
      </c>
      <c r="E276" s="1197">
        <v>41221</v>
      </c>
      <c r="F276" s="1198"/>
      <c r="G276" s="1199"/>
      <c r="H276" s="1199"/>
      <c r="I276" s="1199"/>
      <c r="J276" s="1200"/>
      <c r="K276" s="1201">
        <v>247727.04</v>
      </c>
      <c r="L276" s="1202"/>
      <c r="M276" s="1203">
        <v>264</v>
      </c>
      <c r="N276" s="1204">
        <v>938.4</v>
      </c>
      <c r="O276" s="1205">
        <v>-16272.96</v>
      </c>
      <c r="P276" s="1205"/>
      <c r="Q276" s="1206"/>
      <c r="R276" s="1207"/>
    </row>
    <row r="277" spans="1:18">
      <c r="A277" s="1195"/>
      <c r="B277" s="1196" t="s">
        <v>832</v>
      </c>
      <c r="C277" s="1196" t="s">
        <v>833</v>
      </c>
      <c r="D277" s="1196" t="s">
        <v>85</v>
      </c>
      <c r="E277" s="1197">
        <v>41222</v>
      </c>
      <c r="F277" s="1198"/>
      <c r="G277" s="1199"/>
      <c r="H277" s="1199"/>
      <c r="I277" s="1199"/>
      <c r="J277" s="1200"/>
      <c r="K277" s="1201">
        <v>3505712.96</v>
      </c>
      <c r="L277" s="1202"/>
      <c r="M277" s="1203">
        <v>3736</v>
      </c>
      <c r="N277" s="1204">
        <v>938.4</v>
      </c>
      <c r="O277" s="1205">
        <v>-230287.04</v>
      </c>
      <c r="P277" s="1205"/>
      <c r="Q277" s="1206">
        <v>169042</v>
      </c>
      <c r="R277" s="1207">
        <v>200</v>
      </c>
    </row>
    <row r="278" spans="1:18">
      <c r="A278" s="1195"/>
      <c r="B278" s="1196" t="s">
        <v>832</v>
      </c>
      <c r="C278" s="1196" t="s">
        <v>833</v>
      </c>
      <c r="D278" s="1196" t="s">
        <v>85</v>
      </c>
      <c r="E278" s="1197">
        <v>41285</v>
      </c>
      <c r="F278" s="1198"/>
      <c r="G278" s="1199"/>
      <c r="H278" s="1199"/>
      <c r="I278" s="1199"/>
      <c r="J278" s="1200"/>
      <c r="K278" s="1201"/>
      <c r="L278" s="1202">
        <v>-25000</v>
      </c>
      <c r="M278" s="1203"/>
      <c r="N278" s="1204"/>
      <c r="O278" s="1205"/>
      <c r="P278" s="1205"/>
      <c r="Q278" s="1206"/>
      <c r="R278" s="1207"/>
    </row>
    <row r="279" spans="1:18">
      <c r="A279" s="1195" t="s">
        <v>1993</v>
      </c>
      <c r="B279" s="1196" t="s">
        <v>834</v>
      </c>
      <c r="C279" s="1196" t="s">
        <v>835</v>
      </c>
      <c r="D279" s="1196" t="s">
        <v>90</v>
      </c>
      <c r="E279" s="1197">
        <v>40109</v>
      </c>
      <c r="F279" s="1198" t="s">
        <v>160</v>
      </c>
      <c r="G279" s="1199">
        <v>6251000</v>
      </c>
      <c r="H279" s="1199">
        <v>0</v>
      </c>
      <c r="I279" s="1199">
        <v>7547479.5599999996</v>
      </c>
      <c r="J279" s="1200" t="s">
        <v>655</v>
      </c>
      <c r="K279" s="1201"/>
      <c r="L279" s="1202"/>
      <c r="M279" s="1203"/>
      <c r="N279" s="1204"/>
      <c r="O279" s="1205"/>
      <c r="P279" s="1205"/>
      <c r="Q279" s="1206"/>
      <c r="R279" s="1207"/>
    </row>
    <row r="280" spans="1:18">
      <c r="A280" s="1195"/>
      <c r="B280" s="1196" t="s">
        <v>834</v>
      </c>
      <c r="C280" s="1196" t="s">
        <v>835</v>
      </c>
      <c r="D280" s="1196" t="s">
        <v>90</v>
      </c>
      <c r="E280" s="1197">
        <v>40794</v>
      </c>
      <c r="F280" s="1198"/>
      <c r="G280" s="1199"/>
      <c r="H280" s="1199"/>
      <c r="I280" s="1199"/>
      <c r="J280" s="1200"/>
      <c r="K280" s="1201">
        <v>6251000</v>
      </c>
      <c r="L280" s="1202"/>
      <c r="M280" s="1203">
        <v>6251000</v>
      </c>
      <c r="N280" s="1204">
        <v>1</v>
      </c>
      <c r="O280" s="1205"/>
      <c r="P280" s="1205"/>
      <c r="Q280" s="1206">
        <v>313000</v>
      </c>
      <c r="R280" s="1207">
        <v>313000</v>
      </c>
    </row>
    <row r="281" spans="1:18">
      <c r="A281" s="1195"/>
      <c r="B281" s="1196" t="s">
        <v>836</v>
      </c>
      <c r="C281" s="1196" t="s">
        <v>837</v>
      </c>
      <c r="D281" s="1196" t="s">
        <v>55</v>
      </c>
      <c r="E281" s="1197">
        <v>39822</v>
      </c>
      <c r="F281" s="1198" t="s">
        <v>26</v>
      </c>
      <c r="G281" s="1199">
        <v>16000000</v>
      </c>
      <c r="H281" s="1199">
        <v>0</v>
      </c>
      <c r="I281" s="1199">
        <v>19941788.940000001</v>
      </c>
      <c r="J281" s="1200" t="s">
        <v>671</v>
      </c>
      <c r="K281" s="1201"/>
      <c r="L281" s="1202"/>
      <c r="M281" s="1203"/>
      <c r="N281" s="1204"/>
      <c r="O281" s="1205"/>
      <c r="P281" s="1205"/>
      <c r="Q281" s="1206"/>
      <c r="R281" s="1207"/>
    </row>
    <row r="282" spans="1:18">
      <c r="A282" s="1195"/>
      <c r="B282" s="1196" t="s">
        <v>836</v>
      </c>
      <c r="C282" s="1196" t="s">
        <v>837</v>
      </c>
      <c r="D282" s="1196" t="s">
        <v>55</v>
      </c>
      <c r="E282" s="1197">
        <v>41325</v>
      </c>
      <c r="F282" s="1198"/>
      <c r="G282" s="1199"/>
      <c r="H282" s="1199"/>
      <c r="I282" s="1199"/>
      <c r="J282" s="1200"/>
      <c r="K282" s="1201">
        <v>14525843.4</v>
      </c>
      <c r="L282" s="1202"/>
      <c r="M282" s="1203">
        <v>15534</v>
      </c>
      <c r="N282" s="1204">
        <v>935.1</v>
      </c>
      <c r="O282" s="1205">
        <v>-1008156.6</v>
      </c>
      <c r="P282" s="1205"/>
      <c r="Q282" s="1206"/>
      <c r="R282" s="1207"/>
    </row>
    <row r="283" spans="1:18">
      <c r="A283" s="1195"/>
      <c r="B283" s="1196" t="s">
        <v>836</v>
      </c>
      <c r="C283" s="1196" t="s">
        <v>837</v>
      </c>
      <c r="D283" s="1196" t="s">
        <v>55</v>
      </c>
      <c r="E283" s="1197">
        <v>41326</v>
      </c>
      <c r="F283" s="1198"/>
      <c r="G283" s="1199"/>
      <c r="H283" s="1199"/>
      <c r="I283" s="1199"/>
      <c r="J283" s="1200"/>
      <c r="K283" s="1201">
        <v>435756.6</v>
      </c>
      <c r="L283" s="1202"/>
      <c r="M283" s="1203">
        <v>466</v>
      </c>
      <c r="N283" s="1204">
        <v>935.1</v>
      </c>
      <c r="O283" s="1205">
        <v>-30243.4</v>
      </c>
      <c r="P283" s="1205"/>
      <c r="Q283" s="1206"/>
      <c r="R283" s="1207"/>
    </row>
    <row r="284" spans="1:18">
      <c r="A284" s="1195"/>
      <c r="B284" s="1196" t="s">
        <v>836</v>
      </c>
      <c r="C284" s="1196" t="s">
        <v>837</v>
      </c>
      <c r="D284" s="1196" t="s">
        <v>55</v>
      </c>
      <c r="E284" s="1197">
        <v>41359</v>
      </c>
      <c r="F284" s="1198"/>
      <c r="G284" s="1199"/>
      <c r="H284" s="1199"/>
      <c r="I284" s="1199"/>
      <c r="J284" s="1200"/>
      <c r="K284" s="1201"/>
      <c r="L284" s="1202">
        <v>-149616</v>
      </c>
      <c r="M284" s="1203"/>
      <c r="N284" s="1204"/>
      <c r="O284" s="1205"/>
      <c r="P284" s="1205"/>
      <c r="Q284" s="1206"/>
      <c r="R284" s="1207"/>
    </row>
    <row r="285" spans="1:18">
      <c r="A285" s="1195"/>
      <c r="B285" s="1196" t="s">
        <v>836</v>
      </c>
      <c r="C285" s="1196" t="s">
        <v>837</v>
      </c>
      <c r="D285" s="1196" t="s">
        <v>55</v>
      </c>
      <c r="E285" s="1197">
        <v>41383</v>
      </c>
      <c r="F285" s="1198"/>
      <c r="G285" s="1199"/>
      <c r="H285" s="1199"/>
      <c r="I285" s="1199"/>
      <c r="J285" s="1200"/>
      <c r="K285" s="1201"/>
      <c r="L285" s="1202"/>
      <c r="M285" s="1203"/>
      <c r="N285" s="1204"/>
      <c r="O285" s="1205"/>
      <c r="P285" s="1205"/>
      <c r="Q285" s="1206">
        <v>1800000</v>
      </c>
      <c r="R285" s="1207">
        <v>357675</v>
      </c>
    </row>
    <row r="286" spans="1:18">
      <c r="A286" s="1195"/>
      <c r="B286" s="1196" t="s">
        <v>838</v>
      </c>
      <c r="C286" s="1196" t="s">
        <v>839</v>
      </c>
      <c r="D286" s="1196" t="s">
        <v>55</v>
      </c>
      <c r="E286" s="1197">
        <v>39850</v>
      </c>
      <c r="F286" s="1198" t="s">
        <v>26</v>
      </c>
      <c r="G286" s="1199">
        <v>4000000</v>
      </c>
      <c r="H286" s="1199">
        <v>0</v>
      </c>
      <c r="I286" s="1199">
        <v>3994452</v>
      </c>
      <c r="J286" s="1200" t="s">
        <v>671</v>
      </c>
      <c r="K286" s="1201"/>
      <c r="L286" s="1202"/>
      <c r="M286" s="1203"/>
      <c r="N286" s="1204"/>
      <c r="O286" s="1205"/>
      <c r="P286" s="1205"/>
      <c r="Q286" s="1206"/>
      <c r="R286" s="1207"/>
    </row>
    <row r="287" spans="1:18">
      <c r="A287" s="1195"/>
      <c r="B287" s="1196" t="s">
        <v>838</v>
      </c>
      <c r="C287" s="1196" t="s">
        <v>839</v>
      </c>
      <c r="D287" s="1196" t="s">
        <v>55</v>
      </c>
      <c r="E287" s="1197">
        <v>41243</v>
      </c>
      <c r="F287" s="1198"/>
      <c r="G287" s="1199"/>
      <c r="H287" s="1199"/>
      <c r="I287" s="1199"/>
      <c r="J287" s="1200"/>
      <c r="K287" s="1201">
        <v>3412000</v>
      </c>
      <c r="L287" s="1202"/>
      <c r="M287" s="1203">
        <v>4000</v>
      </c>
      <c r="N287" s="1204">
        <v>853</v>
      </c>
      <c r="O287" s="1205">
        <v>-588000</v>
      </c>
      <c r="P287" s="1205"/>
      <c r="Q287" s="1206"/>
      <c r="R287" s="1207"/>
    </row>
    <row r="288" spans="1:18">
      <c r="A288" s="1195"/>
      <c r="B288" s="1196" t="s">
        <v>838</v>
      </c>
      <c r="C288" s="1196" t="s">
        <v>839</v>
      </c>
      <c r="D288" s="1196" t="s">
        <v>55</v>
      </c>
      <c r="E288" s="1197">
        <v>41285</v>
      </c>
      <c r="F288" s="1198"/>
      <c r="G288" s="1199"/>
      <c r="H288" s="1199"/>
      <c r="I288" s="1199"/>
      <c r="J288" s="1200"/>
      <c r="K288" s="1201"/>
      <c r="L288" s="1202">
        <v>-34120</v>
      </c>
      <c r="M288" s="1203"/>
      <c r="N288" s="1204"/>
      <c r="O288" s="1205"/>
      <c r="P288" s="1205"/>
      <c r="Q288" s="1206"/>
      <c r="R288" s="1207"/>
    </row>
    <row r="289" spans="1:18">
      <c r="A289" s="1195"/>
      <c r="B289" s="1196" t="s">
        <v>838</v>
      </c>
      <c r="C289" s="1196" t="s">
        <v>839</v>
      </c>
      <c r="D289" s="1196" t="s">
        <v>55</v>
      </c>
      <c r="E289" s="1197">
        <v>41359</v>
      </c>
      <c r="F289" s="1198"/>
      <c r="G289" s="1199"/>
      <c r="H289" s="1199"/>
      <c r="I289" s="1199"/>
      <c r="J289" s="1200"/>
      <c r="K289" s="1201"/>
      <c r="L289" s="1202">
        <v>-15880</v>
      </c>
      <c r="M289" s="1203"/>
      <c r="N289" s="1204"/>
      <c r="O289" s="1205"/>
      <c r="P289" s="1205"/>
      <c r="Q289" s="1206"/>
      <c r="R289" s="1207"/>
    </row>
    <row r="290" spans="1:18">
      <c r="A290" s="1195"/>
      <c r="B290" s="1196" t="s">
        <v>838</v>
      </c>
      <c r="C290" s="1196" t="s">
        <v>839</v>
      </c>
      <c r="D290" s="1196" t="s">
        <v>55</v>
      </c>
      <c r="E290" s="1197">
        <v>41436</v>
      </c>
      <c r="F290" s="1198"/>
      <c r="G290" s="1199"/>
      <c r="H290" s="1199"/>
      <c r="I290" s="1199"/>
      <c r="J290" s="1200"/>
      <c r="K290" s="1201"/>
      <c r="L290" s="1202"/>
      <c r="M290" s="1203"/>
      <c r="N290" s="1204"/>
      <c r="O290" s="1205"/>
      <c r="P290" s="1205"/>
      <c r="Q290" s="1206">
        <v>19132</v>
      </c>
      <c r="R290" s="1207">
        <v>86957</v>
      </c>
    </row>
    <row r="291" spans="1:18">
      <c r="A291" s="1195">
        <v>11</v>
      </c>
      <c r="B291" s="1196" t="s">
        <v>840</v>
      </c>
      <c r="C291" s="1196" t="s">
        <v>760</v>
      </c>
      <c r="D291" s="1196" t="s">
        <v>86</v>
      </c>
      <c r="E291" s="1197">
        <v>39857</v>
      </c>
      <c r="F291" s="1198" t="s">
        <v>26</v>
      </c>
      <c r="G291" s="1199">
        <v>9201000</v>
      </c>
      <c r="H291" s="1199">
        <v>0</v>
      </c>
      <c r="I291" s="1199">
        <v>11388958.51</v>
      </c>
      <c r="J291" s="1200" t="s">
        <v>655</v>
      </c>
      <c r="K291" s="1201"/>
      <c r="L291" s="1202"/>
      <c r="M291" s="1203"/>
      <c r="N291" s="1204"/>
      <c r="O291" s="1205"/>
      <c r="P291" s="1205"/>
      <c r="Q291" s="1206"/>
      <c r="R291" s="1207"/>
    </row>
    <row r="292" spans="1:18">
      <c r="A292" s="1195"/>
      <c r="B292" s="1196" t="s">
        <v>840</v>
      </c>
      <c r="C292" s="1196" t="s">
        <v>760</v>
      </c>
      <c r="D292" s="1196" t="s">
        <v>86</v>
      </c>
      <c r="E292" s="1197">
        <v>41383</v>
      </c>
      <c r="F292" s="1198"/>
      <c r="G292" s="1199"/>
      <c r="H292" s="1199"/>
      <c r="I292" s="1199"/>
      <c r="J292" s="1200"/>
      <c r="K292" s="1201">
        <v>9201000</v>
      </c>
      <c r="L292" s="1202"/>
      <c r="M292" s="1203">
        <v>9201</v>
      </c>
      <c r="N292" s="1204">
        <v>1000</v>
      </c>
      <c r="O292" s="1205"/>
      <c r="P292" s="1205"/>
      <c r="Q292" s="1206">
        <v>213594.16</v>
      </c>
      <c r="R292" s="1207">
        <v>205379</v>
      </c>
    </row>
    <row r="293" spans="1:18">
      <c r="A293" s="1195" t="s">
        <v>1994</v>
      </c>
      <c r="B293" s="1196" t="s">
        <v>841</v>
      </c>
      <c r="C293" s="1196" t="s">
        <v>690</v>
      </c>
      <c r="D293" s="1196" t="s">
        <v>16</v>
      </c>
      <c r="E293" s="1197">
        <v>39829</v>
      </c>
      <c r="F293" s="1198" t="s">
        <v>53</v>
      </c>
      <c r="G293" s="1199">
        <v>18980000</v>
      </c>
      <c r="H293" s="1199">
        <v>0</v>
      </c>
      <c r="I293" s="1199">
        <v>20511580.550000001</v>
      </c>
      <c r="J293" s="1200" t="s">
        <v>655</v>
      </c>
      <c r="K293" s="1201"/>
      <c r="L293" s="1202"/>
      <c r="M293" s="1203"/>
      <c r="N293" s="1204"/>
      <c r="O293" s="1205"/>
      <c r="P293" s="1205"/>
      <c r="Q293" s="1206"/>
      <c r="R293" s="1207"/>
    </row>
    <row r="294" spans="1:18">
      <c r="A294" s="1195"/>
      <c r="B294" s="1196" t="s">
        <v>841</v>
      </c>
      <c r="C294" s="1196" t="s">
        <v>690</v>
      </c>
      <c r="D294" s="1196" t="s">
        <v>16</v>
      </c>
      <c r="E294" s="1197">
        <v>40417</v>
      </c>
      <c r="F294" s="1198"/>
      <c r="G294" s="1199"/>
      <c r="H294" s="1199"/>
      <c r="I294" s="1199"/>
      <c r="J294" s="1200"/>
      <c r="K294" s="1201">
        <v>18980000</v>
      </c>
      <c r="L294" s="1202"/>
      <c r="M294" s="1203">
        <v>18980</v>
      </c>
      <c r="N294" s="1204">
        <v>1000</v>
      </c>
      <c r="O294" s="1205"/>
      <c r="P294" s="1205"/>
      <c r="Q294" s="1206"/>
      <c r="R294" s="1207"/>
    </row>
    <row r="295" spans="1:18">
      <c r="A295" s="1195"/>
      <c r="B295" s="1196" t="s">
        <v>842</v>
      </c>
      <c r="C295" s="1196" t="s">
        <v>843</v>
      </c>
      <c r="D295" s="1196" t="s">
        <v>87</v>
      </c>
      <c r="E295" s="1197">
        <v>39773</v>
      </c>
      <c r="F295" s="1198" t="s">
        <v>26</v>
      </c>
      <c r="G295" s="1199">
        <v>38970000</v>
      </c>
      <c r="H295" s="1199">
        <v>0</v>
      </c>
      <c r="I295" s="1199">
        <v>17678900</v>
      </c>
      <c r="J295" s="1200" t="s">
        <v>671</v>
      </c>
      <c r="K295" s="1201"/>
      <c r="L295" s="1202"/>
      <c r="M295" s="1203"/>
      <c r="N295" s="1204"/>
      <c r="O295" s="1205"/>
      <c r="P295" s="1205"/>
      <c r="Q295" s="1206"/>
      <c r="R295" s="1207"/>
    </row>
    <row r="296" spans="1:18">
      <c r="A296" s="1195"/>
      <c r="B296" s="1196" t="s">
        <v>842</v>
      </c>
      <c r="C296" s="1196" t="s">
        <v>843</v>
      </c>
      <c r="D296" s="1196" t="s">
        <v>87</v>
      </c>
      <c r="E296" s="1197">
        <v>40724</v>
      </c>
      <c r="F296" s="1198"/>
      <c r="G296" s="1199"/>
      <c r="H296" s="1199"/>
      <c r="I296" s="1199"/>
      <c r="J296" s="1200"/>
      <c r="K296" s="1201">
        <v>16250000</v>
      </c>
      <c r="L296" s="1202"/>
      <c r="M296" s="1203">
        <v>38970</v>
      </c>
      <c r="N296" s="1204">
        <v>417</v>
      </c>
      <c r="O296" s="1205">
        <v>-22720000</v>
      </c>
      <c r="P296" s="1205"/>
      <c r="Q296" s="1206"/>
      <c r="R296" s="1207"/>
    </row>
    <row r="297" spans="1:18">
      <c r="A297" s="1195">
        <v>11</v>
      </c>
      <c r="B297" s="1196" t="s">
        <v>844</v>
      </c>
      <c r="C297" s="1196" t="s">
        <v>657</v>
      </c>
      <c r="D297" s="1196" t="s">
        <v>81</v>
      </c>
      <c r="E297" s="1197">
        <v>39787</v>
      </c>
      <c r="F297" s="1198" t="s">
        <v>26</v>
      </c>
      <c r="G297" s="1199">
        <v>258000000</v>
      </c>
      <c r="H297" s="1199">
        <v>0</v>
      </c>
      <c r="I297" s="1199">
        <v>329874444.95999998</v>
      </c>
      <c r="J297" s="1200" t="s">
        <v>655</v>
      </c>
      <c r="K297" s="1201"/>
      <c r="L297" s="1202"/>
      <c r="M297" s="1203"/>
      <c r="N297" s="1204"/>
      <c r="O297" s="1205"/>
      <c r="P297" s="1205"/>
      <c r="Q297" s="1206"/>
      <c r="R297" s="1207"/>
    </row>
    <row r="298" spans="1:18">
      <c r="A298" s="1195"/>
      <c r="B298" s="1196" t="s">
        <v>844</v>
      </c>
      <c r="C298" s="1196" t="s">
        <v>657</v>
      </c>
      <c r="D298" s="1196" t="s">
        <v>81</v>
      </c>
      <c r="E298" s="1197">
        <v>41353</v>
      </c>
      <c r="F298" s="1198"/>
      <c r="G298" s="1199"/>
      <c r="H298" s="1199"/>
      <c r="I298" s="1199"/>
      <c r="J298" s="1200"/>
      <c r="K298" s="1201">
        <v>129000000</v>
      </c>
      <c r="L298" s="1202"/>
      <c r="M298" s="1203">
        <v>129000</v>
      </c>
      <c r="N298" s="1204">
        <v>1000</v>
      </c>
      <c r="O298" s="1205"/>
      <c r="P298" s="1205"/>
      <c r="Q298" s="1206"/>
      <c r="R298" s="1207"/>
    </row>
    <row r="299" spans="1:18">
      <c r="A299" s="1195"/>
      <c r="B299" s="1196" t="s">
        <v>844</v>
      </c>
      <c r="C299" s="1196" t="s">
        <v>657</v>
      </c>
      <c r="D299" s="1196" t="s">
        <v>81</v>
      </c>
      <c r="E299" s="1197">
        <v>41547</v>
      </c>
      <c r="F299" s="1198"/>
      <c r="G299" s="1199"/>
      <c r="H299" s="1199"/>
      <c r="I299" s="1199"/>
      <c r="J299" s="1200"/>
      <c r="K299" s="1201">
        <v>129000000</v>
      </c>
      <c r="L299" s="1202"/>
      <c r="M299" s="1203">
        <v>129000</v>
      </c>
      <c r="N299" s="1204">
        <v>1000</v>
      </c>
      <c r="O299" s="1205"/>
      <c r="P299" s="1205"/>
      <c r="Q299" s="1206"/>
      <c r="R299" s="1207"/>
    </row>
    <row r="300" spans="1:18">
      <c r="A300" s="1195"/>
      <c r="B300" s="1196" t="s">
        <v>844</v>
      </c>
      <c r="C300" s="1196" t="s">
        <v>657</v>
      </c>
      <c r="D300" s="1196" t="s">
        <v>81</v>
      </c>
      <c r="E300" s="1197">
        <v>41617</v>
      </c>
      <c r="F300" s="1198"/>
      <c r="G300" s="1199"/>
      <c r="H300" s="1199"/>
      <c r="I300" s="1199"/>
      <c r="J300" s="1200"/>
      <c r="K300" s="1201"/>
      <c r="L300" s="1202"/>
      <c r="M300" s="1203"/>
      <c r="N300" s="1204"/>
      <c r="O300" s="1205"/>
      <c r="P300" s="1205"/>
      <c r="Q300" s="1206">
        <v>13107778.300000001</v>
      </c>
      <c r="R300" s="1207">
        <v>1846374</v>
      </c>
    </row>
    <row r="301" spans="1:18">
      <c r="A301" s="1195" t="s">
        <v>1995</v>
      </c>
      <c r="B301" s="1196" t="s">
        <v>845</v>
      </c>
      <c r="C301" s="1196" t="s">
        <v>846</v>
      </c>
      <c r="D301" s="1196" t="s">
        <v>16</v>
      </c>
      <c r="E301" s="1197">
        <v>39871</v>
      </c>
      <c r="F301" s="1198" t="s">
        <v>49</v>
      </c>
      <c r="G301" s="1199">
        <v>3000000</v>
      </c>
      <c r="H301" s="1199">
        <v>0</v>
      </c>
      <c r="I301" s="1199">
        <v>7448071.4699999997</v>
      </c>
      <c r="J301" s="1200" t="s">
        <v>655</v>
      </c>
      <c r="K301" s="1201"/>
      <c r="L301" s="1202"/>
      <c r="M301" s="1203"/>
      <c r="N301" s="1204"/>
      <c r="O301" s="1205"/>
      <c r="P301" s="1205"/>
      <c r="Q301" s="1206"/>
      <c r="R301" s="1207"/>
    </row>
    <row r="302" spans="1:18">
      <c r="A302" s="1195"/>
      <c r="B302" s="1196" t="s">
        <v>845</v>
      </c>
      <c r="C302" s="1196" t="s">
        <v>846</v>
      </c>
      <c r="D302" s="1196" t="s">
        <v>16</v>
      </c>
      <c r="E302" s="1197">
        <v>40169</v>
      </c>
      <c r="F302" s="1198"/>
      <c r="G302" s="1199">
        <v>3500000</v>
      </c>
      <c r="H302" s="1199"/>
      <c r="I302" s="1199"/>
      <c r="J302" s="1200"/>
      <c r="K302" s="1201"/>
      <c r="L302" s="1202"/>
      <c r="M302" s="1203"/>
      <c r="N302" s="1204"/>
      <c r="O302" s="1205"/>
      <c r="P302" s="1205"/>
      <c r="Q302" s="1206"/>
      <c r="R302" s="1207"/>
    </row>
    <row r="303" spans="1:18">
      <c r="A303" s="1195"/>
      <c r="B303" s="1196" t="s">
        <v>845</v>
      </c>
      <c r="C303" s="1196" t="s">
        <v>846</v>
      </c>
      <c r="D303" s="1196" t="s">
        <v>16</v>
      </c>
      <c r="E303" s="1197">
        <v>40745</v>
      </c>
      <c r="F303" s="1198"/>
      <c r="G303" s="1199"/>
      <c r="H303" s="1199"/>
      <c r="I303" s="1199"/>
      <c r="J303" s="1200"/>
      <c r="K303" s="1201">
        <v>6500000</v>
      </c>
      <c r="L303" s="1202"/>
      <c r="M303" s="1203">
        <v>6500</v>
      </c>
      <c r="N303" s="1204">
        <v>1000</v>
      </c>
      <c r="O303" s="1205"/>
      <c r="P303" s="1205"/>
      <c r="Q303" s="1206">
        <v>263000</v>
      </c>
      <c r="R303" s="1207">
        <v>263</v>
      </c>
    </row>
    <row r="304" spans="1:18">
      <c r="A304" s="1195" t="s">
        <v>1996</v>
      </c>
      <c r="B304" s="1196" t="s">
        <v>847</v>
      </c>
      <c r="C304" s="1196" t="s">
        <v>848</v>
      </c>
      <c r="D304" s="1196" t="s">
        <v>80</v>
      </c>
      <c r="E304" s="1197">
        <v>39962</v>
      </c>
      <c r="F304" s="1198" t="s">
        <v>49</v>
      </c>
      <c r="G304" s="1199">
        <v>4114000</v>
      </c>
      <c r="H304" s="1199">
        <v>0</v>
      </c>
      <c r="I304" s="1199">
        <v>271579.53000000003</v>
      </c>
      <c r="J304" s="1200" t="s">
        <v>1967</v>
      </c>
      <c r="K304" s="1201"/>
      <c r="L304" s="1202"/>
      <c r="M304" s="1203"/>
      <c r="N304" s="1204"/>
      <c r="O304" s="1205"/>
      <c r="P304" s="1205"/>
      <c r="Q304" s="1206"/>
      <c r="R304" s="1207"/>
    </row>
    <row r="305" spans="1:18">
      <c r="A305" s="1195"/>
      <c r="B305" s="1196" t="s">
        <v>847</v>
      </c>
      <c r="C305" s="1196" t="s">
        <v>848</v>
      </c>
      <c r="D305" s="1196" t="s">
        <v>80</v>
      </c>
      <c r="E305" s="1197">
        <v>40830</v>
      </c>
      <c r="F305" s="1198"/>
      <c r="G305" s="1199"/>
      <c r="H305" s="1199"/>
      <c r="I305" s="1199"/>
      <c r="J305" s="1200"/>
      <c r="K305" s="1201"/>
      <c r="L305" s="1202"/>
      <c r="M305" s="1203"/>
      <c r="N305" s="1204"/>
      <c r="O305" s="1205">
        <v>-4114000</v>
      </c>
      <c r="P305" s="1205"/>
      <c r="Q305" s="1206"/>
      <c r="R305" s="1207"/>
    </row>
    <row r="306" spans="1:18">
      <c r="A306" s="1195" t="s">
        <v>1997</v>
      </c>
      <c r="B306" s="1196" t="s">
        <v>849</v>
      </c>
      <c r="C306" s="1196" t="s">
        <v>850</v>
      </c>
      <c r="D306" s="1196" t="s">
        <v>105</v>
      </c>
      <c r="E306" s="1197">
        <v>39864</v>
      </c>
      <c r="F306" s="1198" t="s">
        <v>49</v>
      </c>
      <c r="G306" s="1199">
        <v>2644000</v>
      </c>
      <c r="H306" s="1199">
        <v>0</v>
      </c>
      <c r="I306" s="1199">
        <v>4982141.8600000003</v>
      </c>
      <c r="J306" s="1200" t="s">
        <v>671</v>
      </c>
      <c r="K306" s="1201"/>
      <c r="L306" s="1202"/>
      <c r="M306" s="1203"/>
      <c r="N306" s="1204"/>
      <c r="O306" s="1205"/>
      <c r="P306" s="1205"/>
      <c r="Q306" s="1206"/>
      <c r="R306" s="1207"/>
    </row>
    <row r="307" spans="1:18">
      <c r="A307" s="1195"/>
      <c r="B307" s="1196" t="s">
        <v>849</v>
      </c>
      <c r="C307" s="1196" t="s">
        <v>850</v>
      </c>
      <c r="D307" s="1196" t="s">
        <v>105</v>
      </c>
      <c r="E307" s="1197">
        <v>40176</v>
      </c>
      <c r="F307" s="1198"/>
      <c r="G307" s="1199">
        <v>1753000</v>
      </c>
      <c r="H307" s="1199"/>
      <c r="I307" s="1199"/>
      <c r="J307" s="1200"/>
      <c r="K307" s="1201"/>
      <c r="L307" s="1202"/>
      <c r="M307" s="1203"/>
      <c r="N307" s="1204"/>
      <c r="O307" s="1205"/>
      <c r="P307" s="1205"/>
      <c r="Q307" s="1206"/>
      <c r="R307" s="1207"/>
    </row>
    <row r="308" spans="1:18">
      <c r="A308" s="1195"/>
      <c r="B308" s="1196" t="s">
        <v>849</v>
      </c>
      <c r="C308" s="1196" t="s">
        <v>850</v>
      </c>
      <c r="D308" s="1196" t="s">
        <v>105</v>
      </c>
      <c r="E308" s="1197">
        <v>41241</v>
      </c>
      <c r="F308" s="1198"/>
      <c r="G308" s="1199"/>
      <c r="H308" s="1199"/>
      <c r="I308" s="1199"/>
      <c r="J308" s="1200"/>
      <c r="K308" s="1201">
        <v>1268825.6000000001</v>
      </c>
      <c r="L308" s="1202"/>
      <c r="M308" s="1203">
        <v>1360</v>
      </c>
      <c r="N308" s="1204">
        <v>932.05</v>
      </c>
      <c r="O308" s="1205">
        <v>-91174.399999999994</v>
      </c>
      <c r="P308" s="1205"/>
      <c r="Q308" s="1206"/>
      <c r="R308" s="1207"/>
    </row>
    <row r="309" spans="1:18">
      <c r="A309" s="1195"/>
      <c r="B309" s="1196" t="s">
        <v>849</v>
      </c>
      <c r="C309" s="1196" t="s">
        <v>850</v>
      </c>
      <c r="D309" s="1196" t="s">
        <v>105</v>
      </c>
      <c r="E309" s="1197">
        <v>41242</v>
      </c>
      <c r="F309" s="1198"/>
      <c r="G309" s="1199"/>
      <c r="H309" s="1199"/>
      <c r="I309" s="1199"/>
      <c r="J309" s="1200"/>
      <c r="K309" s="1201">
        <v>2831259.86</v>
      </c>
      <c r="L309" s="1202"/>
      <c r="M309" s="1203">
        <v>3037</v>
      </c>
      <c r="N309" s="1204">
        <v>932.05</v>
      </c>
      <c r="O309" s="1205">
        <v>-205740.14</v>
      </c>
      <c r="P309" s="1205"/>
      <c r="Q309" s="1206">
        <v>115861.34</v>
      </c>
      <c r="R309" s="1207">
        <v>132</v>
      </c>
    </row>
    <row r="310" spans="1:18">
      <c r="A310" s="1195"/>
      <c r="B310" s="1196" t="s">
        <v>849</v>
      </c>
      <c r="C310" s="1196" t="s">
        <v>850</v>
      </c>
      <c r="D310" s="1196" t="s">
        <v>105</v>
      </c>
      <c r="E310" s="1197">
        <v>41285</v>
      </c>
      <c r="F310" s="1198"/>
      <c r="G310" s="1199"/>
      <c r="H310" s="1199"/>
      <c r="I310" s="1199"/>
      <c r="J310" s="1200"/>
      <c r="K310" s="1201"/>
      <c r="L310" s="1202">
        <v>-32969.919999999998</v>
      </c>
      <c r="M310" s="1203"/>
      <c r="N310" s="1204"/>
      <c r="O310" s="1205"/>
      <c r="P310" s="1205"/>
      <c r="Q310" s="1206"/>
      <c r="R310" s="1207"/>
    </row>
    <row r="311" spans="1:18">
      <c r="A311" s="1195"/>
      <c r="B311" s="1196" t="s">
        <v>849</v>
      </c>
      <c r="C311" s="1196" t="s">
        <v>850</v>
      </c>
      <c r="D311" s="1196" t="s">
        <v>105</v>
      </c>
      <c r="E311" s="1197">
        <v>41359</v>
      </c>
      <c r="F311" s="1198"/>
      <c r="G311" s="1199"/>
      <c r="H311" s="1199"/>
      <c r="I311" s="1199"/>
      <c r="J311" s="1200"/>
      <c r="K311" s="1201"/>
      <c r="L311" s="1202">
        <v>-363.42</v>
      </c>
      <c r="M311" s="1203"/>
      <c r="N311" s="1204"/>
      <c r="O311" s="1205"/>
      <c r="P311" s="1205"/>
      <c r="Q311" s="1206"/>
      <c r="R311" s="1207"/>
    </row>
    <row r="312" spans="1:18">
      <c r="A312" s="1195" t="s">
        <v>1979</v>
      </c>
      <c r="B312" s="1196" t="s">
        <v>851</v>
      </c>
      <c r="C312" s="1196" t="s">
        <v>852</v>
      </c>
      <c r="D312" s="1196" t="s">
        <v>108</v>
      </c>
      <c r="E312" s="1197">
        <v>39899</v>
      </c>
      <c r="F312" s="1198" t="s">
        <v>49</v>
      </c>
      <c r="G312" s="1199">
        <v>24300000</v>
      </c>
      <c r="H312" s="1199">
        <v>0</v>
      </c>
      <c r="I312" s="1199">
        <v>27432357.949999999</v>
      </c>
      <c r="J312" s="1200" t="s">
        <v>671</v>
      </c>
      <c r="K312" s="1201"/>
      <c r="L312" s="1202"/>
      <c r="M312" s="1203"/>
      <c r="N312" s="1204"/>
      <c r="O312" s="1205"/>
      <c r="P312" s="1205"/>
      <c r="Q312" s="1206"/>
      <c r="R312" s="1207"/>
    </row>
    <row r="313" spans="1:18">
      <c r="A313" s="1195"/>
      <c r="B313" s="1196" t="s">
        <v>851</v>
      </c>
      <c r="C313" s="1196" t="s">
        <v>852</v>
      </c>
      <c r="D313" s="1196" t="s">
        <v>108</v>
      </c>
      <c r="E313" s="1197">
        <v>41128</v>
      </c>
      <c r="F313" s="1198"/>
      <c r="G313" s="1199"/>
      <c r="H313" s="1199"/>
      <c r="I313" s="1199"/>
      <c r="J313" s="1200"/>
      <c r="K313" s="1201"/>
      <c r="L313" s="1202"/>
      <c r="M313" s="1203"/>
      <c r="N313" s="1204"/>
      <c r="O313" s="1205"/>
      <c r="P313" s="1205"/>
      <c r="Q313" s="1206">
        <v>287213.84999999998</v>
      </c>
      <c r="R313" s="1207">
        <v>315</v>
      </c>
    </row>
    <row r="314" spans="1:18">
      <c r="A314" s="1195"/>
      <c r="B314" s="1196" t="s">
        <v>851</v>
      </c>
      <c r="C314" s="1196" t="s">
        <v>852</v>
      </c>
      <c r="D314" s="1196" t="s">
        <v>108</v>
      </c>
      <c r="E314" s="1197">
        <v>41130</v>
      </c>
      <c r="F314" s="1198"/>
      <c r="G314" s="1199"/>
      <c r="H314" s="1199"/>
      <c r="I314" s="1199"/>
      <c r="J314" s="1200"/>
      <c r="K314" s="1201">
        <v>923304</v>
      </c>
      <c r="L314" s="1202"/>
      <c r="M314" s="1203">
        <v>1020</v>
      </c>
      <c r="N314" s="1204">
        <v>905.2</v>
      </c>
      <c r="O314" s="1205">
        <v>-96696</v>
      </c>
      <c r="P314" s="1205"/>
      <c r="Q314" s="1206">
        <v>689313.24</v>
      </c>
      <c r="R314" s="1207">
        <v>756</v>
      </c>
    </row>
    <row r="315" spans="1:18">
      <c r="A315" s="1195"/>
      <c r="B315" s="1196" t="s">
        <v>851</v>
      </c>
      <c r="C315" s="1196" t="s">
        <v>852</v>
      </c>
      <c r="D315" s="1196" t="s">
        <v>108</v>
      </c>
      <c r="E315" s="1197">
        <v>41131</v>
      </c>
      <c r="F315" s="1198"/>
      <c r="G315" s="1199"/>
      <c r="H315" s="1199"/>
      <c r="I315" s="1199"/>
      <c r="J315" s="1200"/>
      <c r="K315" s="1201">
        <v>21073056</v>
      </c>
      <c r="L315" s="1202"/>
      <c r="M315" s="1203">
        <v>23280</v>
      </c>
      <c r="N315" s="1204">
        <v>905.2</v>
      </c>
      <c r="O315" s="1205">
        <v>-2206944</v>
      </c>
      <c r="P315" s="1205"/>
      <c r="Q315" s="1206">
        <v>131297.76</v>
      </c>
      <c r="R315" s="1207">
        <v>144</v>
      </c>
    </row>
    <row r="316" spans="1:18">
      <c r="A316" s="1195"/>
      <c r="B316" s="1196" t="s">
        <v>851</v>
      </c>
      <c r="C316" s="1196" t="s">
        <v>852</v>
      </c>
      <c r="D316" s="1196" t="s">
        <v>108</v>
      </c>
      <c r="E316" s="1197">
        <v>41163</v>
      </c>
      <c r="F316" s="1198"/>
      <c r="G316" s="1199"/>
      <c r="H316" s="1199"/>
      <c r="I316" s="1199"/>
      <c r="J316" s="1200"/>
      <c r="K316" s="1201"/>
      <c r="L316" s="1202">
        <v>-219963.6</v>
      </c>
      <c r="M316" s="1203"/>
      <c r="N316" s="1204"/>
      <c r="O316" s="1205"/>
      <c r="P316" s="1205"/>
      <c r="Q316" s="1206"/>
      <c r="R316" s="1207"/>
    </row>
    <row r="317" spans="1:18">
      <c r="A317" s="1195"/>
      <c r="B317" s="1196" t="s">
        <v>853</v>
      </c>
      <c r="C317" s="1196" t="s">
        <v>854</v>
      </c>
      <c r="D317" s="1196" t="s">
        <v>86</v>
      </c>
      <c r="E317" s="1197">
        <v>39805</v>
      </c>
      <c r="F317" s="1198" t="s">
        <v>26</v>
      </c>
      <c r="G317" s="1199">
        <v>11560000</v>
      </c>
      <c r="H317" s="1199">
        <v>11560000</v>
      </c>
      <c r="I317" s="1199">
        <v>516988.89</v>
      </c>
      <c r="J317" s="1200" t="s">
        <v>660</v>
      </c>
      <c r="K317" s="1201"/>
      <c r="L317" s="1202"/>
      <c r="M317" s="1203"/>
      <c r="N317" s="1204"/>
      <c r="O317" s="1205"/>
      <c r="P317" s="1205"/>
      <c r="Q317" s="1206"/>
      <c r="R317" s="1207"/>
    </row>
    <row r="318" spans="1:18">
      <c r="A318" s="1195">
        <v>8</v>
      </c>
      <c r="B318" s="1196" t="s">
        <v>855</v>
      </c>
      <c r="C318" s="1196" t="s">
        <v>856</v>
      </c>
      <c r="D318" s="1196" t="s">
        <v>97</v>
      </c>
      <c r="E318" s="1197">
        <v>39850</v>
      </c>
      <c r="F318" s="1198" t="s">
        <v>49</v>
      </c>
      <c r="G318" s="1199">
        <v>3564000</v>
      </c>
      <c r="H318" s="1199">
        <v>0</v>
      </c>
      <c r="I318" s="1199">
        <v>4672098.5</v>
      </c>
      <c r="J318" s="1200" t="s">
        <v>655</v>
      </c>
      <c r="K318" s="1201"/>
      <c r="L318" s="1202"/>
      <c r="M318" s="1203"/>
      <c r="N318" s="1204"/>
      <c r="O318" s="1205"/>
      <c r="P318" s="1205"/>
      <c r="Q318" s="1206"/>
      <c r="R318" s="1207"/>
    </row>
    <row r="319" spans="1:18">
      <c r="A319" s="1195"/>
      <c r="B319" s="1196" t="s">
        <v>855</v>
      </c>
      <c r="C319" s="1196" t="s">
        <v>856</v>
      </c>
      <c r="D319" s="1196" t="s">
        <v>97</v>
      </c>
      <c r="E319" s="1197">
        <v>41598</v>
      </c>
      <c r="F319" s="1198"/>
      <c r="G319" s="1199"/>
      <c r="H319" s="1199"/>
      <c r="I319" s="1199"/>
      <c r="J319" s="1200"/>
      <c r="K319" s="1201">
        <v>3564000</v>
      </c>
      <c r="L319" s="1202"/>
      <c r="M319" s="1203">
        <v>3564</v>
      </c>
      <c r="N319" s="1204">
        <v>1000</v>
      </c>
      <c r="O319" s="1205"/>
      <c r="P319" s="1205"/>
      <c r="Q319" s="1206">
        <v>178000</v>
      </c>
      <c r="R319" s="1207">
        <v>178</v>
      </c>
    </row>
    <row r="320" spans="1:18">
      <c r="A320" s="1195">
        <v>44</v>
      </c>
      <c r="B320" s="1196" t="s">
        <v>857</v>
      </c>
      <c r="C320" s="1196" t="s">
        <v>858</v>
      </c>
      <c r="D320" s="1196" t="s">
        <v>151</v>
      </c>
      <c r="E320" s="1197">
        <v>39822</v>
      </c>
      <c r="F320" s="1198" t="s">
        <v>26</v>
      </c>
      <c r="G320" s="1199">
        <v>10000000</v>
      </c>
      <c r="H320" s="1199">
        <v>0</v>
      </c>
      <c r="I320" s="1199">
        <v>11586666.67</v>
      </c>
      <c r="J320" s="1200" t="s">
        <v>655</v>
      </c>
      <c r="K320" s="1201"/>
      <c r="L320" s="1202"/>
      <c r="M320" s="1203"/>
      <c r="N320" s="1204"/>
      <c r="O320" s="1205"/>
      <c r="P320" s="1205"/>
      <c r="Q320" s="1206"/>
      <c r="R320" s="1207"/>
    </row>
    <row r="321" spans="1:18">
      <c r="A321" s="1195"/>
      <c r="B321" s="1196" t="s">
        <v>857</v>
      </c>
      <c r="C321" s="1196" t="s">
        <v>858</v>
      </c>
      <c r="D321" s="1196" t="s">
        <v>151</v>
      </c>
      <c r="E321" s="1197">
        <v>40801</v>
      </c>
      <c r="F321" s="1198"/>
      <c r="G321" s="1199"/>
      <c r="H321" s="1199"/>
      <c r="I321" s="1199"/>
      <c r="J321" s="1200"/>
      <c r="K321" s="1201">
        <v>10000000</v>
      </c>
      <c r="L321" s="1202"/>
      <c r="M321" s="1203">
        <v>10000</v>
      </c>
      <c r="N321" s="1204">
        <v>1000</v>
      </c>
      <c r="O321" s="1205"/>
      <c r="P321" s="1205"/>
      <c r="Q321" s="1206"/>
      <c r="R321" s="1207"/>
    </row>
    <row r="322" spans="1:18">
      <c r="A322" s="1195"/>
      <c r="B322" s="1196" t="s">
        <v>857</v>
      </c>
      <c r="C322" s="1196" t="s">
        <v>858</v>
      </c>
      <c r="D322" s="1196" t="s">
        <v>151</v>
      </c>
      <c r="E322" s="1197">
        <v>40884</v>
      </c>
      <c r="F322" s="1198"/>
      <c r="G322" s="1199"/>
      <c r="H322" s="1199"/>
      <c r="I322" s="1199"/>
      <c r="J322" s="1200"/>
      <c r="K322" s="1201"/>
      <c r="L322" s="1202"/>
      <c r="M322" s="1203"/>
      <c r="N322" s="1204"/>
      <c r="O322" s="1205"/>
      <c r="P322" s="1205"/>
      <c r="Q322" s="1206">
        <v>245000</v>
      </c>
      <c r="R322" s="1207">
        <v>86705</v>
      </c>
    </row>
    <row r="323" spans="1:18">
      <c r="A323" s="1195" t="s">
        <v>2098</v>
      </c>
      <c r="B323" s="1196" t="s">
        <v>859</v>
      </c>
      <c r="C323" s="1196" t="s">
        <v>657</v>
      </c>
      <c r="D323" s="1196" t="s">
        <v>81</v>
      </c>
      <c r="E323" s="1197">
        <v>39794</v>
      </c>
      <c r="F323" s="1198" t="s">
        <v>26</v>
      </c>
      <c r="G323" s="1199">
        <v>55000000</v>
      </c>
      <c r="H323" s="1199">
        <v>0</v>
      </c>
      <c r="I323" s="1199">
        <v>64739583.329999998</v>
      </c>
      <c r="J323" s="1200" t="s">
        <v>704</v>
      </c>
      <c r="K323" s="1201"/>
      <c r="L323" s="1202"/>
      <c r="M323" s="1203"/>
      <c r="N323" s="1204"/>
      <c r="O323" s="1205"/>
      <c r="P323" s="1205"/>
      <c r="Q323" s="1206"/>
      <c r="R323" s="1207"/>
    </row>
    <row r="324" spans="1:18">
      <c r="A324" s="1195"/>
      <c r="B324" s="1196" t="s">
        <v>859</v>
      </c>
      <c r="C324" s="1196" t="s">
        <v>657</v>
      </c>
      <c r="D324" s="1196" t="s">
        <v>81</v>
      </c>
      <c r="E324" s="1197">
        <v>41087</v>
      </c>
      <c r="F324" s="1198"/>
      <c r="G324" s="1199"/>
      <c r="H324" s="1199"/>
      <c r="I324" s="1199"/>
      <c r="J324" s="1200"/>
      <c r="K324" s="1201">
        <v>55000000</v>
      </c>
      <c r="L324" s="1202"/>
      <c r="M324" s="1203">
        <v>55000</v>
      </c>
      <c r="N324" s="1204">
        <v>1000</v>
      </c>
      <c r="O324" s="1205"/>
      <c r="P324" s="1205"/>
      <c r="Q324" s="1206"/>
      <c r="R324" s="1207"/>
    </row>
    <row r="325" spans="1:18">
      <c r="A325" s="1195" t="s">
        <v>1979</v>
      </c>
      <c r="B325" s="1196" t="s">
        <v>860</v>
      </c>
      <c r="C325" s="1196" t="s">
        <v>861</v>
      </c>
      <c r="D325" s="1196" t="s">
        <v>128</v>
      </c>
      <c r="E325" s="1197">
        <v>39934</v>
      </c>
      <c r="F325" s="1198" t="s">
        <v>49</v>
      </c>
      <c r="G325" s="1199">
        <v>2250000</v>
      </c>
      <c r="H325" s="1199">
        <v>0</v>
      </c>
      <c r="I325" s="1199">
        <v>2344662.4300000002</v>
      </c>
      <c r="J325" s="1200" t="s">
        <v>671</v>
      </c>
      <c r="K325" s="1201"/>
      <c r="L325" s="1202"/>
      <c r="M325" s="1203"/>
      <c r="N325" s="1204"/>
      <c r="O325" s="1205"/>
      <c r="P325" s="1205"/>
      <c r="Q325" s="1206"/>
      <c r="R325" s="1207"/>
    </row>
    <row r="326" spans="1:18">
      <c r="A326" s="1195"/>
      <c r="B326" s="1196" t="s">
        <v>860</v>
      </c>
      <c r="C326" s="1196" t="s">
        <v>861</v>
      </c>
      <c r="D326" s="1196" t="s">
        <v>128</v>
      </c>
      <c r="E326" s="1197">
        <v>41211</v>
      </c>
      <c r="F326" s="1198"/>
      <c r="G326" s="1199"/>
      <c r="H326" s="1199"/>
      <c r="I326" s="1199"/>
      <c r="J326" s="1200"/>
      <c r="K326" s="1201">
        <v>24750</v>
      </c>
      <c r="L326" s="1202"/>
      <c r="M326" s="1203">
        <v>30</v>
      </c>
      <c r="N326" s="1204">
        <v>825</v>
      </c>
      <c r="O326" s="1205">
        <v>-5250</v>
      </c>
      <c r="P326" s="1205"/>
      <c r="Q326" s="1206"/>
      <c r="R326" s="1207"/>
    </row>
    <row r="327" spans="1:18">
      <c r="A327" s="1195"/>
      <c r="B327" s="1196" t="s">
        <v>860</v>
      </c>
      <c r="C327" s="1196" t="s">
        <v>861</v>
      </c>
      <c r="D327" s="1196" t="s">
        <v>128</v>
      </c>
      <c r="E327" s="1197">
        <v>41214</v>
      </c>
      <c r="F327" s="1198"/>
      <c r="G327" s="1199"/>
      <c r="H327" s="1199"/>
      <c r="I327" s="1199"/>
      <c r="J327" s="1200"/>
      <c r="K327" s="1201">
        <v>1831500</v>
      </c>
      <c r="L327" s="1202"/>
      <c r="M327" s="1203">
        <v>2220</v>
      </c>
      <c r="N327" s="1204">
        <v>825</v>
      </c>
      <c r="O327" s="1205">
        <v>-388500</v>
      </c>
      <c r="P327" s="1205"/>
      <c r="Q327" s="1206">
        <v>84057.43</v>
      </c>
      <c r="R327" s="1207">
        <v>113</v>
      </c>
    </row>
    <row r="328" spans="1:18">
      <c r="A328" s="1195"/>
      <c r="B328" s="1196" t="s">
        <v>860</v>
      </c>
      <c r="C328" s="1196" t="s">
        <v>861</v>
      </c>
      <c r="D328" s="1196" t="s">
        <v>128</v>
      </c>
      <c r="E328" s="1197">
        <v>41285</v>
      </c>
      <c r="F328" s="1198"/>
      <c r="G328" s="1199"/>
      <c r="H328" s="1199"/>
      <c r="I328" s="1199"/>
      <c r="J328" s="1200"/>
      <c r="K328" s="1201"/>
      <c r="L328" s="1202">
        <v>-18562.5</v>
      </c>
      <c r="M328" s="1203"/>
      <c r="N328" s="1204"/>
      <c r="O328" s="1205"/>
      <c r="P328" s="1205"/>
      <c r="Q328" s="1206"/>
      <c r="R328" s="1207"/>
    </row>
    <row r="329" spans="1:18">
      <c r="A329" s="1195"/>
      <c r="B329" s="1196" t="s">
        <v>860</v>
      </c>
      <c r="C329" s="1196" t="s">
        <v>861</v>
      </c>
      <c r="D329" s="1196" t="s">
        <v>128</v>
      </c>
      <c r="E329" s="1197">
        <v>41359</v>
      </c>
      <c r="F329" s="1198"/>
      <c r="G329" s="1199"/>
      <c r="H329" s="1199"/>
      <c r="I329" s="1199"/>
      <c r="J329" s="1200"/>
      <c r="K329" s="1201"/>
      <c r="L329" s="1202">
        <v>-6437.5</v>
      </c>
      <c r="M329" s="1203"/>
      <c r="N329" s="1204"/>
      <c r="O329" s="1205"/>
      <c r="P329" s="1205"/>
      <c r="Q329" s="1206"/>
      <c r="R329" s="1207"/>
    </row>
    <row r="330" spans="1:18">
      <c r="A330" s="1195" t="s">
        <v>1987</v>
      </c>
      <c r="B330" s="1196" t="s">
        <v>862</v>
      </c>
      <c r="C330" s="1196" t="s">
        <v>863</v>
      </c>
      <c r="D330" s="1196" t="s">
        <v>112</v>
      </c>
      <c r="E330" s="1197">
        <v>39773</v>
      </c>
      <c r="F330" s="1198" t="s">
        <v>26</v>
      </c>
      <c r="G330" s="1199">
        <v>27875000</v>
      </c>
      <c r="H330" s="1199">
        <v>0</v>
      </c>
      <c r="I330" s="1199">
        <v>29283302.579999998</v>
      </c>
      <c r="J330" s="1200" t="s">
        <v>655</v>
      </c>
      <c r="K330" s="1201"/>
      <c r="L330" s="1202"/>
      <c r="M330" s="1203"/>
      <c r="N330" s="1204"/>
      <c r="O330" s="1205"/>
      <c r="P330" s="1205"/>
      <c r="Q330" s="1206"/>
      <c r="R330" s="1207"/>
    </row>
    <row r="331" spans="1:18">
      <c r="A331" s="1195"/>
      <c r="B331" s="1196" t="s">
        <v>862</v>
      </c>
      <c r="C331" s="1196" t="s">
        <v>863</v>
      </c>
      <c r="D331" s="1196" t="s">
        <v>112</v>
      </c>
      <c r="E331" s="1197">
        <v>40086</v>
      </c>
      <c r="F331" s="1198"/>
      <c r="G331" s="1199"/>
      <c r="H331" s="1199"/>
      <c r="I331" s="1199"/>
      <c r="J331" s="1200"/>
      <c r="K331" s="1201">
        <v>27875000</v>
      </c>
      <c r="L331" s="1202"/>
      <c r="M331" s="1203">
        <v>27875</v>
      </c>
      <c r="N331" s="1204">
        <v>1000</v>
      </c>
      <c r="O331" s="1205"/>
      <c r="P331" s="1205"/>
      <c r="Q331" s="1206"/>
      <c r="R331" s="1207"/>
    </row>
    <row r="332" spans="1:18">
      <c r="A332" s="1195"/>
      <c r="B332" s="1196" t="s">
        <v>862</v>
      </c>
      <c r="C332" s="1196" t="s">
        <v>863</v>
      </c>
      <c r="D332" s="1196" t="s">
        <v>112</v>
      </c>
      <c r="E332" s="1197">
        <v>40114</v>
      </c>
      <c r="F332" s="1198"/>
      <c r="G332" s="1199"/>
      <c r="H332" s="1199"/>
      <c r="I332" s="1199"/>
      <c r="J332" s="1200"/>
      <c r="K332" s="1201"/>
      <c r="L332" s="1202"/>
      <c r="M332" s="1203"/>
      <c r="N332" s="1204"/>
      <c r="O332" s="1205"/>
      <c r="P332" s="1205"/>
      <c r="Q332" s="1206">
        <v>212000</v>
      </c>
      <c r="R332" s="1207">
        <v>125413</v>
      </c>
    </row>
    <row r="333" spans="1:18">
      <c r="A333" s="1195" t="s">
        <v>1977</v>
      </c>
      <c r="B333" s="1196" t="s">
        <v>864</v>
      </c>
      <c r="C333" s="1196" t="s">
        <v>865</v>
      </c>
      <c r="D333" s="1196" t="s">
        <v>174</v>
      </c>
      <c r="E333" s="1197">
        <v>39829</v>
      </c>
      <c r="F333" s="1198" t="s">
        <v>49</v>
      </c>
      <c r="G333" s="1199">
        <v>15000000</v>
      </c>
      <c r="H333" s="1199">
        <v>0</v>
      </c>
      <c r="I333" s="1199">
        <v>15922937.5</v>
      </c>
      <c r="J333" s="1200" t="s">
        <v>655</v>
      </c>
      <c r="K333" s="1201"/>
      <c r="L333" s="1202"/>
      <c r="M333" s="1203"/>
      <c r="N333" s="1204"/>
      <c r="O333" s="1205"/>
      <c r="P333" s="1205"/>
      <c r="Q333" s="1206"/>
      <c r="R333" s="1207"/>
    </row>
    <row r="334" spans="1:18">
      <c r="A334" s="1195"/>
      <c r="B334" s="1196" t="s">
        <v>864</v>
      </c>
      <c r="C334" s="1196" t="s">
        <v>865</v>
      </c>
      <c r="D334" s="1196" t="s">
        <v>174</v>
      </c>
      <c r="E334" s="1197">
        <v>39903</v>
      </c>
      <c r="F334" s="1198"/>
      <c r="G334" s="1199"/>
      <c r="H334" s="1199"/>
      <c r="I334" s="1199"/>
      <c r="J334" s="1200"/>
      <c r="K334" s="1201">
        <v>15000000</v>
      </c>
      <c r="L334" s="1202"/>
      <c r="M334" s="1203">
        <v>15000</v>
      </c>
      <c r="N334" s="1204">
        <v>1000</v>
      </c>
      <c r="O334" s="1205"/>
      <c r="P334" s="1205"/>
      <c r="Q334" s="1206"/>
      <c r="R334" s="1207"/>
    </row>
    <row r="335" spans="1:18">
      <c r="A335" s="1195"/>
      <c r="B335" s="1196" t="s">
        <v>864</v>
      </c>
      <c r="C335" s="1196" t="s">
        <v>865</v>
      </c>
      <c r="D335" s="1196" t="s">
        <v>174</v>
      </c>
      <c r="E335" s="1197">
        <v>39918</v>
      </c>
      <c r="F335" s="1198"/>
      <c r="G335" s="1199"/>
      <c r="H335" s="1199"/>
      <c r="I335" s="1199"/>
      <c r="J335" s="1200"/>
      <c r="K335" s="1201"/>
      <c r="L335" s="1202"/>
      <c r="M335" s="1203"/>
      <c r="N335" s="1204"/>
      <c r="O335" s="1205"/>
      <c r="P335" s="1205"/>
      <c r="Q335" s="1206">
        <v>750000</v>
      </c>
      <c r="R335" s="1207">
        <v>750</v>
      </c>
    </row>
    <row r="336" spans="1:18">
      <c r="A336" s="1195">
        <v>45</v>
      </c>
      <c r="B336" s="1196" t="s">
        <v>866</v>
      </c>
      <c r="C336" s="1196" t="s">
        <v>867</v>
      </c>
      <c r="D336" s="1196" t="s">
        <v>177</v>
      </c>
      <c r="E336" s="1197">
        <v>39787</v>
      </c>
      <c r="F336" s="1198" t="s">
        <v>26</v>
      </c>
      <c r="G336" s="1199">
        <v>10000000</v>
      </c>
      <c r="H336" s="1199">
        <v>0</v>
      </c>
      <c r="I336" s="1199">
        <v>13886111.109999999</v>
      </c>
      <c r="J336" s="1200" t="s">
        <v>655</v>
      </c>
      <c r="K336" s="1201"/>
      <c r="L336" s="1202"/>
      <c r="M336" s="1203"/>
      <c r="N336" s="1204"/>
      <c r="O336" s="1205"/>
      <c r="P336" s="1205"/>
      <c r="Q336" s="1206"/>
      <c r="R336" s="1207"/>
    </row>
    <row r="337" spans="1:18">
      <c r="A337" s="1195"/>
      <c r="B337" s="1196" t="s">
        <v>866</v>
      </c>
      <c r="C337" s="1196" t="s">
        <v>867</v>
      </c>
      <c r="D337" s="1196" t="s">
        <v>177</v>
      </c>
      <c r="E337" s="1197">
        <v>40780</v>
      </c>
      <c r="F337" s="1198"/>
      <c r="G337" s="1199"/>
      <c r="H337" s="1199"/>
      <c r="I337" s="1199"/>
      <c r="J337" s="1200"/>
      <c r="K337" s="1201">
        <v>10000000</v>
      </c>
      <c r="L337" s="1202"/>
      <c r="M337" s="1203">
        <v>10000</v>
      </c>
      <c r="N337" s="1204">
        <v>1000</v>
      </c>
      <c r="O337" s="1205"/>
      <c r="P337" s="1205"/>
      <c r="Q337" s="1206"/>
      <c r="R337" s="1207"/>
    </row>
    <row r="338" spans="1:18">
      <c r="A338" s="1195"/>
      <c r="B338" s="1196" t="s">
        <v>866</v>
      </c>
      <c r="C338" s="1196" t="s">
        <v>867</v>
      </c>
      <c r="D338" s="1196" t="s">
        <v>177</v>
      </c>
      <c r="E338" s="1197">
        <v>40835</v>
      </c>
      <c r="F338" s="1198"/>
      <c r="G338" s="1199"/>
      <c r="H338" s="1199"/>
      <c r="I338" s="1199"/>
      <c r="J338" s="1200"/>
      <c r="K338" s="1201"/>
      <c r="L338" s="1202"/>
      <c r="M338" s="1203"/>
      <c r="N338" s="1204"/>
      <c r="O338" s="1205"/>
      <c r="P338" s="1205"/>
      <c r="Q338" s="1206">
        <v>2525000</v>
      </c>
      <c r="R338" s="1207">
        <v>234742</v>
      </c>
    </row>
    <row r="339" spans="1:18">
      <c r="A339" s="1215">
        <v>8113</v>
      </c>
      <c r="B339" s="1196" t="s">
        <v>868</v>
      </c>
      <c r="C339" s="1196" t="s">
        <v>869</v>
      </c>
      <c r="D339" s="1196" t="s">
        <v>111</v>
      </c>
      <c r="E339" s="1197">
        <v>39871</v>
      </c>
      <c r="F339" s="1198" t="s">
        <v>49</v>
      </c>
      <c r="G339" s="1199">
        <v>22500000</v>
      </c>
      <c r="H339" s="1199">
        <v>0</v>
      </c>
      <c r="I339" s="1199">
        <v>31086221.129999999</v>
      </c>
      <c r="J339" s="1200" t="s">
        <v>655</v>
      </c>
      <c r="K339" s="1201"/>
      <c r="L339" s="1202"/>
      <c r="M339" s="1203"/>
      <c r="N339" s="1204"/>
      <c r="O339" s="1205"/>
      <c r="P339" s="1205"/>
      <c r="Q339" s="1206"/>
      <c r="R339" s="1207"/>
    </row>
    <row r="340" spans="1:18">
      <c r="A340" s="1195"/>
      <c r="B340" s="1196" t="s">
        <v>868</v>
      </c>
      <c r="C340" s="1196" t="s">
        <v>869</v>
      </c>
      <c r="D340" s="1196" t="s">
        <v>111</v>
      </c>
      <c r="E340" s="1197">
        <v>41880</v>
      </c>
      <c r="F340" s="1198"/>
      <c r="G340" s="1199"/>
      <c r="H340" s="1199"/>
      <c r="I340" s="1199"/>
      <c r="J340" s="1200"/>
      <c r="K340" s="1201">
        <v>22500000</v>
      </c>
      <c r="L340" s="1202"/>
      <c r="M340" s="1203">
        <v>22500</v>
      </c>
      <c r="N340" s="1204">
        <v>1000</v>
      </c>
      <c r="O340" s="1205"/>
      <c r="P340" s="1205"/>
      <c r="Q340" s="1206">
        <v>1125000</v>
      </c>
      <c r="R340" s="1207">
        <v>1125</v>
      </c>
    </row>
    <row r="341" spans="1:18">
      <c r="A341" s="1195" t="s">
        <v>1977</v>
      </c>
      <c r="B341" s="1196" t="s">
        <v>870</v>
      </c>
      <c r="C341" s="1196" t="s">
        <v>791</v>
      </c>
      <c r="D341" s="1196" t="s">
        <v>111</v>
      </c>
      <c r="E341" s="1197">
        <v>39843</v>
      </c>
      <c r="F341" s="1198" t="s">
        <v>49</v>
      </c>
      <c r="G341" s="1199">
        <v>5800000</v>
      </c>
      <c r="H341" s="1199">
        <v>0</v>
      </c>
      <c r="I341" s="1199">
        <v>6859176.8300000001</v>
      </c>
      <c r="J341" s="1200" t="s">
        <v>655</v>
      </c>
      <c r="K341" s="1201"/>
      <c r="L341" s="1202"/>
      <c r="M341" s="1203"/>
      <c r="N341" s="1204"/>
      <c r="O341" s="1205"/>
      <c r="P341" s="1205"/>
      <c r="Q341" s="1206"/>
      <c r="R341" s="1207"/>
    </row>
    <row r="342" spans="1:18">
      <c r="A342" s="1195"/>
      <c r="B342" s="1196" t="s">
        <v>870</v>
      </c>
      <c r="C342" s="1196" t="s">
        <v>791</v>
      </c>
      <c r="D342" s="1196" t="s">
        <v>111</v>
      </c>
      <c r="E342" s="1197">
        <v>40730</v>
      </c>
      <c r="F342" s="1198"/>
      <c r="G342" s="1199"/>
      <c r="H342" s="1199"/>
      <c r="I342" s="1199"/>
      <c r="J342" s="1200"/>
      <c r="K342" s="1201">
        <v>5800000</v>
      </c>
      <c r="L342" s="1202"/>
      <c r="M342" s="1203">
        <v>5800</v>
      </c>
      <c r="N342" s="1204">
        <v>1000</v>
      </c>
      <c r="O342" s="1205"/>
      <c r="P342" s="1205"/>
      <c r="Q342" s="1206">
        <v>290000</v>
      </c>
      <c r="R342" s="1207">
        <v>290</v>
      </c>
    </row>
    <row r="343" spans="1:18">
      <c r="A343" s="1195" t="s">
        <v>1979</v>
      </c>
      <c r="B343" s="1196" t="s">
        <v>871</v>
      </c>
      <c r="C343" s="1196" t="s">
        <v>872</v>
      </c>
      <c r="D343" s="1196" t="s">
        <v>111</v>
      </c>
      <c r="E343" s="1197">
        <v>39864</v>
      </c>
      <c r="F343" s="1198" t="s">
        <v>49</v>
      </c>
      <c r="G343" s="1199">
        <v>22000000</v>
      </c>
      <c r="H343" s="1199">
        <v>0</v>
      </c>
      <c r="I343" s="1199">
        <v>25797528.800000001</v>
      </c>
      <c r="J343" s="1200" t="s">
        <v>671</v>
      </c>
      <c r="K343" s="1201"/>
      <c r="L343" s="1202"/>
      <c r="M343" s="1203"/>
      <c r="N343" s="1204"/>
      <c r="O343" s="1205"/>
      <c r="P343" s="1205"/>
      <c r="Q343" s="1206"/>
      <c r="R343" s="1207"/>
    </row>
    <row r="344" spans="1:18">
      <c r="A344" s="1195"/>
      <c r="B344" s="1196" t="s">
        <v>871</v>
      </c>
      <c r="C344" s="1196" t="s">
        <v>872</v>
      </c>
      <c r="D344" s="1196" t="s">
        <v>111</v>
      </c>
      <c r="E344" s="1197">
        <v>41253</v>
      </c>
      <c r="F344" s="1198"/>
      <c r="G344" s="1199"/>
      <c r="H344" s="1199"/>
      <c r="I344" s="1199"/>
      <c r="J344" s="1200"/>
      <c r="K344" s="1201">
        <v>5333059.5999999996</v>
      </c>
      <c r="L344" s="1202"/>
      <c r="M344" s="1203">
        <v>5758</v>
      </c>
      <c r="N344" s="1204">
        <v>926.2</v>
      </c>
      <c r="O344" s="1205">
        <v>-424940.4</v>
      </c>
      <c r="P344" s="1205"/>
      <c r="Q344" s="1206"/>
      <c r="R344" s="1207"/>
    </row>
    <row r="345" spans="1:18">
      <c r="A345" s="1195"/>
      <c r="B345" s="1196" t="s">
        <v>871</v>
      </c>
      <c r="C345" s="1196" t="s">
        <v>872</v>
      </c>
      <c r="D345" s="1196" t="s">
        <v>111</v>
      </c>
      <c r="E345" s="1197">
        <v>41254</v>
      </c>
      <c r="F345" s="1198"/>
      <c r="G345" s="1199"/>
      <c r="H345" s="1199"/>
      <c r="I345" s="1199"/>
      <c r="J345" s="1200"/>
      <c r="K345" s="1201">
        <v>15043340.4</v>
      </c>
      <c r="L345" s="1202"/>
      <c r="M345" s="1203">
        <v>16242</v>
      </c>
      <c r="N345" s="1204">
        <v>926.2</v>
      </c>
      <c r="O345" s="1205">
        <v>-1198659.6000000001</v>
      </c>
      <c r="P345" s="1205"/>
      <c r="Q345" s="1206">
        <v>1058725.8</v>
      </c>
      <c r="R345" s="1207">
        <v>1100</v>
      </c>
    </row>
    <row r="346" spans="1:18">
      <c r="A346" s="1195"/>
      <c r="B346" s="1196" t="s">
        <v>871</v>
      </c>
      <c r="C346" s="1196" t="s">
        <v>872</v>
      </c>
      <c r="D346" s="1196" t="s">
        <v>111</v>
      </c>
      <c r="E346" s="1197">
        <v>41285</v>
      </c>
      <c r="F346" s="1198"/>
      <c r="G346" s="1199"/>
      <c r="H346" s="1199"/>
      <c r="I346" s="1199"/>
      <c r="J346" s="1200"/>
      <c r="K346" s="1201"/>
      <c r="L346" s="1202">
        <v>-203764</v>
      </c>
      <c r="M346" s="1203"/>
      <c r="N346" s="1204"/>
      <c r="O346" s="1205"/>
      <c r="P346" s="1205"/>
      <c r="Q346" s="1206"/>
      <c r="R346" s="1207"/>
    </row>
    <row r="347" spans="1:18">
      <c r="A347" s="1195"/>
      <c r="B347" s="1196" t="s">
        <v>873</v>
      </c>
      <c r="C347" s="1196" t="s">
        <v>874</v>
      </c>
      <c r="D347" s="1196" t="s">
        <v>128</v>
      </c>
      <c r="E347" s="1197">
        <v>39787</v>
      </c>
      <c r="F347" s="1198" t="s">
        <v>26</v>
      </c>
      <c r="G347" s="1199">
        <v>7225000</v>
      </c>
      <c r="H347" s="1199">
        <v>0</v>
      </c>
      <c r="I347" s="1199">
        <v>3612118.06</v>
      </c>
      <c r="J347" s="1200" t="s">
        <v>671</v>
      </c>
      <c r="K347" s="1201"/>
      <c r="L347" s="1202"/>
      <c r="M347" s="1203"/>
      <c r="N347" s="1204"/>
      <c r="O347" s="1205"/>
      <c r="P347" s="1205"/>
      <c r="Q347" s="1206"/>
      <c r="R347" s="1207"/>
    </row>
    <row r="348" spans="1:18">
      <c r="A348" s="1195"/>
      <c r="B348" s="1196" t="s">
        <v>873</v>
      </c>
      <c r="C348" s="1196" t="s">
        <v>874</v>
      </c>
      <c r="D348" s="1196" t="s">
        <v>128</v>
      </c>
      <c r="E348" s="1197">
        <v>41178</v>
      </c>
      <c r="F348" s="1198"/>
      <c r="G348" s="1199"/>
      <c r="H348" s="1199"/>
      <c r="I348" s="1199"/>
      <c r="J348" s="1200"/>
      <c r="K348" s="1201">
        <v>3000000</v>
      </c>
      <c r="L348" s="1202"/>
      <c r="M348" s="1203">
        <v>7225</v>
      </c>
      <c r="N348" s="1204">
        <v>415.2</v>
      </c>
      <c r="O348" s="1205">
        <v>-4225000</v>
      </c>
      <c r="P348" s="1205"/>
      <c r="Q348" s="1206"/>
      <c r="R348" s="1207"/>
    </row>
    <row r="349" spans="1:18">
      <c r="A349" s="1195">
        <v>11</v>
      </c>
      <c r="B349" s="1196" t="s">
        <v>875</v>
      </c>
      <c r="C349" s="1196" t="s">
        <v>876</v>
      </c>
      <c r="D349" s="1196" t="s">
        <v>151</v>
      </c>
      <c r="E349" s="1197">
        <v>39805</v>
      </c>
      <c r="F349" s="1198" t="s">
        <v>26</v>
      </c>
      <c r="G349" s="1199">
        <v>11300000</v>
      </c>
      <c r="H349" s="1199">
        <v>0</v>
      </c>
      <c r="I349" s="1199">
        <v>12704145.1</v>
      </c>
      <c r="J349" s="1200" t="s">
        <v>655</v>
      </c>
      <c r="K349" s="1201"/>
      <c r="L349" s="1202"/>
      <c r="M349" s="1203"/>
      <c r="N349" s="1204"/>
      <c r="O349" s="1205"/>
      <c r="P349" s="1205"/>
      <c r="Q349" s="1206"/>
      <c r="R349" s="1207"/>
    </row>
    <row r="350" spans="1:18">
      <c r="A350" s="1195"/>
      <c r="B350" s="1196" t="s">
        <v>875</v>
      </c>
      <c r="C350" s="1196" t="s">
        <v>876</v>
      </c>
      <c r="D350" s="1196" t="s">
        <v>151</v>
      </c>
      <c r="E350" s="1197">
        <v>40506</v>
      </c>
      <c r="F350" s="1198"/>
      <c r="G350" s="1199"/>
      <c r="H350" s="1199"/>
      <c r="I350" s="1199"/>
      <c r="J350" s="1200"/>
      <c r="K350" s="1201">
        <v>11300000</v>
      </c>
      <c r="L350" s="1202"/>
      <c r="M350" s="1203">
        <v>11300</v>
      </c>
      <c r="N350" s="1204">
        <v>1000</v>
      </c>
      <c r="O350" s="1205"/>
      <c r="P350" s="1205"/>
      <c r="Q350" s="1206"/>
      <c r="R350" s="1207"/>
    </row>
    <row r="351" spans="1:18">
      <c r="A351" s="1195"/>
      <c r="B351" s="1196" t="s">
        <v>875</v>
      </c>
      <c r="C351" s="1196" t="s">
        <v>876</v>
      </c>
      <c r="D351" s="1196" t="s">
        <v>151</v>
      </c>
      <c r="E351" s="1197">
        <v>40513</v>
      </c>
      <c r="F351" s="1198"/>
      <c r="G351" s="1199"/>
      <c r="H351" s="1199"/>
      <c r="I351" s="1199"/>
      <c r="J351" s="1200"/>
      <c r="K351" s="1201"/>
      <c r="L351" s="1202"/>
      <c r="M351" s="1203"/>
      <c r="N351" s="1204"/>
      <c r="O351" s="1205"/>
      <c r="P351" s="1205"/>
      <c r="Q351" s="1206">
        <v>319658.99</v>
      </c>
      <c r="R351" s="1207">
        <v>268621</v>
      </c>
    </row>
    <row r="352" spans="1:18">
      <c r="A352" s="1195">
        <v>40</v>
      </c>
      <c r="B352" s="1196" t="s">
        <v>877</v>
      </c>
      <c r="C352" s="1196" t="s">
        <v>878</v>
      </c>
      <c r="D352" s="1196" t="s">
        <v>52</v>
      </c>
      <c r="E352" s="1197">
        <v>39822</v>
      </c>
      <c r="F352" s="1198" t="s">
        <v>26</v>
      </c>
      <c r="G352" s="1199">
        <v>135000000</v>
      </c>
      <c r="H352" s="1199">
        <v>0</v>
      </c>
      <c r="I352" s="1199">
        <v>75036891.420000002</v>
      </c>
      <c r="J352" s="1200" t="s">
        <v>671</v>
      </c>
      <c r="K352" s="1201"/>
      <c r="L352" s="1202"/>
      <c r="M352" s="1203"/>
      <c r="N352" s="1204"/>
      <c r="O352" s="1205"/>
      <c r="P352" s="1205"/>
      <c r="Q352" s="1206"/>
      <c r="R352" s="1207"/>
    </row>
    <row r="353" spans="1:18">
      <c r="A353" s="1195"/>
      <c r="B353" s="1196" t="s">
        <v>877</v>
      </c>
      <c r="C353" s="1196" t="s">
        <v>878</v>
      </c>
      <c r="D353" s="1196" t="s">
        <v>52</v>
      </c>
      <c r="E353" s="1197">
        <v>40716</v>
      </c>
      <c r="F353" s="1198"/>
      <c r="G353" s="1199"/>
      <c r="H353" s="1199"/>
      <c r="I353" s="1199"/>
      <c r="J353" s="1200"/>
      <c r="K353" s="1201">
        <v>36337500</v>
      </c>
      <c r="L353" s="1202">
        <v>-454218.75</v>
      </c>
      <c r="M353" s="1203">
        <v>2850000</v>
      </c>
      <c r="N353" s="1204">
        <v>12.75</v>
      </c>
      <c r="O353" s="1205">
        <v>-32121928.870000001</v>
      </c>
      <c r="P353" s="1205"/>
      <c r="Q353" s="1206"/>
      <c r="R353" s="1207"/>
    </row>
    <row r="354" spans="1:18">
      <c r="A354" s="1195"/>
      <c r="B354" s="1196" t="s">
        <v>877</v>
      </c>
      <c r="C354" s="1196" t="s">
        <v>878</v>
      </c>
      <c r="D354" s="1196" t="s">
        <v>52</v>
      </c>
      <c r="E354" s="1197">
        <v>41003</v>
      </c>
      <c r="F354" s="1198"/>
      <c r="G354" s="1199"/>
      <c r="H354" s="1199"/>
      <c r="I354" s="1199"/>
      <c r="J354" s="1200"/>
      <c r="K354" s="1201">
        <v>36427038.549999997</v>
      </c>
      <c r="L354" s="1202">
        <v>-387816.38</v>
      </c>
      <c r="M354" s="1203">
        <v>2770117</v>
      </c>
      <c r="N354" s="1204">
        <v>13.15</v>
      </c>
      <c r="O354" s="1205">
        <v>-30113532.579999998</v>
      </c>
      <c r="P354" s="1205"/>
      <c r="Q354" s="1206"/>
      <c r="R354" s="1207"/>
    </row>
    <row r="355" spans="1:18">
      <c r="A355" s="1195"/>
      <c r="B355" s="1196" t="s">
        <v>877</v>
      </c>
      <c r="C355" s="1196" t="s">
        <v>878</v>
      </c>
      <c r="D355" s="1196" t="s">
        <v>52</v>
      </c>
      <c r="E355" s="1197">
        <v>41436</v>
      </c>
      <c r="F355" s="1198"/>
      <c r="G355" s="1199"/>
      <c r="H355" s="1199"/>
      <c r="I355" s="1199"/>
      <c r="J355" s="1200"/>
      <c r="K355" s="1201"/>
      <c r="L355" s="1202"/>
      <c r="M355" s="1203"/>
      <c r="N355" s="1204"/>
      <c r="O355" s="1205"/>
      <c r="P355" s="1205"/>
      <c r="Q355" s="1206">
        <v>751888</v>
      </c>
      <c r="R355" s="1207">
        <v>79288</v>
      </c>
    </row>
    <row r="356" spans="1:18">
      <c r="A356" s="1195">
        <v>45</v>
      </c>
      <c r="B356" s="1196" t="s">
        <v>879</v>
      </c>
      <c r="C356" s="1196" t="s">
        <v>880</v>
      </c>
      <c r="D356" s="1196" t="s">
        <v>81</v>
      </c>
      <c r="E356" s="1197">
        <v>39843</v>
      </c>
      <c r="F356" s="1198" t="s">
        <v>26</v>
      </c>
      <c r="G356" s="1199">
        <v>7000000</v>
      </c>
      <c r="H356" s="1199">
        <v>0</v>
      </c>
      <c r="I356" s="1199">
        <v>8077516.4699999997</v>
      </c>
      <c r="J356" s="1200" t="s">
        <v>655</v>
      </c>
      <c r="K356" s="1201"/>
      <c r="L356" s="1202"/>
      <c r="M356" s="1203"/>
      <c r="N356" s="1204"/>
      <c r="O356" s="1205"/>
      <c r="P356" s="1205"/>
      <c r="Q356" s="1206"/>
      <c r="R356" s="1207"/>
    </row>
    <row r="357" spans="1:18">
      <c r="A357" s="1195"/>
      <c r="B357" s="1196" t="s">
        <v>879</v>
      </c>
      <c r="C357" s="1196" t="s">
        <v>880</v>
      </c>
      <c r="D357" s="1196" t="s">
        <v>81</v>
      </c>
      <c r="E357" s="1197">
        <v>40773</v>
      </c>
      <c r="F357" s="1198"/>
      <c r="G357" s="1199"/>
      <c r="H357" s="1199"/>
      <c r="I357" s="1199"/>
      <c r="J357" s="1200"/>
      <c r="K357" s="1201">
        <v>7000000</v>
      </c>
      <c r="L357" s="1202"/>
      <c r="M357" s="1203">
        <v>7000</v>
      </c>
      <c r="N357" s="1204">
        <v>1000</v>
      </c>
      <c r="O357" s="1205"/>
      <c r="P357" s="1205"/>
      <c r="Q357" s="1206"/>
      <c r="R357" s="1207"/>
    </row>
    <row r="358" spans="1:18">
      <c r="A358" s="1195"/>
      <c r="B358" s="1196" t="s">
        <v>879</v>
      </c>
      <c r="C358" s="1196" t="s">
        <v>880</v>
      </c>
      <c r="D358" s="1196" t="s">
        <v>81</v>
      </c>
      <c r="E358" s="1197">
        <v>40814</v>
      </c>
      <c r="F358" s="1198"/>
      <c r="G358" s="1199"/>
      <c r="H358" s="1199"/>
      <c r="I358" s="1199"/>
      <c r="J358" s="1200"/>
      <c r="K358" s="1201"/>
      <c r="L358" s="1202"/>
      <c r="M358" s="1203"/>
      <c r="N358" s="1204"/>
      <c r="O358" s="1205"/>
      <c r="P358" s="1205"/>
      <c r="Q358" s="1206">
        <v>185016.8</v>
      </c>
      <c r="R358" s="1207">
        <v>79067</v>
      </c>
    </row>
    <row r="359" spans="1:18">
      <c r="A359" s="1195">
        <v>93</v>
      </c>
      <c r="B359" s="1196" t="s">
        <v>881</v>
      </c>
      <c r="C359" s="1196" t="s">
        <v>882</v>
      </c>
      <c r="D359" s="1196" t="s">
        <v>131</v>
      </c>
      <c r="E359" s="1197">
        <v>39843</v>
      </c>
      <c r="F359" s="1198" t="s">
        <v>26</v>
      </c>
      <c r="G359" s="1199">
        <v>11385000</v>
      </c>
      <c r="H359" s="1199">
        <v>0</v>
      </c>
      <c r="I359" s="1199">
        <v>3800656</v>
      </c>
      <c r="J359" s="1200" t="s">
        <v>671</v>
      </c>
      <c r="K359" s="1201"/>
      <c r="L359" s="1202"/>
      <c r="M359" s="1203"/>
      <c r="N359" s="1204"/>
      <c r="O359" s="1205"/>
      <c r="P359" s="1205"/>
      <c r="Q359" s="1206"/>
      <c r="R359" s="1207"/>
    </row>
    <row r="360" spans="1:18">
      <c r="A360" s="1195"/>
      <c r="B360" s="1196" t="s">
        <v>881</v>
      </c>
      <c r="C360" s="1196" t="s">
        <v>882</v>
      </c>
      <c r="D360" s="1196" t="s">
        <v>131</v>
      </c>
      <c r="E360" s="1197">
        <v>41548</v>
      </c>
      <c r="F360" s="1198"/>
      <c r="G360" s="1199"/>
      <c r="H360" s="1199"/>
      <c r="I360" s="1199"/>
      <c r="J360" s="1200"/>
      <c r="K360" s="1201">
        <v>3350000</v>
      </c>
      <c r="L360" s="1202"/>
      <c r="M360" s="1203">
        <v>11385</v>
      </c>
      <c r="N360" s="1204">
        <v>294.2</v>
      </c>
      <c r="O360" s="1205">
        <v>-8035000</v>
      </c>
      <c r="P360" s="1205"/>
      <c r="Q360" s="1206"/>
      <c r="R360" s="1207"/>
    </row>
    <row r="361" spans="1:18">
      <c r="A361" s="1195" t="s">
        <v>1985</v>
      </c>
      <c r="B361" s="1196" t="s">
        <v>883</v>
      </c>
      <c r="C361" s="1196" t="s">
        <v>751</v>
      </c>
      <c r="D361" s="1196" t="s">
        <v>98</v>
      </c>
      <c r="E361" s="1197">
        <v>40165</v>
      </c>
      <c r="F361" s="1198" t="s">
        <v>49</v>
      </c>
      <c r="G361" s="1199">
        <v>6056000</v>
      </c>
      <c r="H361" s="1199">
        <v>0</v>
      </c>
      <c r="I361" s="1199">
        <v>6739821.8899999997</v>
      </c>
      <c r="J361" s="1200" t="s">
        <v>655</v>
      </c>
      <c r="K361" s="1201"/>
      <c r="L361" s="1202"/>
      <c r="M361" s="1203"/>
      <c r="N361" s="1204"/>
      <c r="O361" s="1205"/>
      <c r="P361" s="1205"/>
      <c r="Q361" s="1206"/>
      <c r="R361" s="1207"/>
    </row>
    <row r="362" spans="1:18">
      <c r="A362" s="1195"/>
      <c r="B362" s="1196" t="s">
        <v>883</v>
      </c>
      <c r="C362" s="1196" t="s">
        <v>751</v>
      </c>
      <c r="D362" s="1196" t="s">
        <v>98</v>
      </c>
      <c r="E362" s="1197">
        <v>40738</v>
      </c>
      <c r="F362" s="1198"/>
      <c r="G362" s="1199"/>
      <c r="H362" s="1199"/>
      <c r="I362" s="1199"/>
      <c r="J362" s="1200"/>
      <c r="K362" s="1201">
        <v>6056000</v>
      </c>
      <c r="L362" s="1202"/>
      <c r="M362" s="1203">
        <v>6056</v>
      </c>
      <c r="N362" s="1204">
        <v>1000</v>
      </c>
      <c r="O362" s="1205"/>
      <c r="P362" s="1205"/>
      <c r="Q362" s="1206">
        <v>182000</v>
      </c>
      <c r="R362" s="1207">
        <v>182</v>
      </c>
    </row>
    <row r="363" spans="1:18">
      <c r="A363" s="1195" t="s">
        <v>1978</v>
      </c>
      <c r="B363" s="1196" t="s">
        <v>884</v>
      </c>
      <c r="C363" s="1196" t="s">
        <v>885</v>
      </c>
      <c r="D363" s="1196" t="s">
        <v>102</v>
      </c>
      <c r="E363" s="1197">
        <v>39850</v>
      </c>
      <c r="F363" s="1198" t="s">
        <v>49</v>
      </c>
      <c r="G363" s="1199">
        <v>7500000</v>
      </c>
      <c r="H363" s="1199">
        <v>0</v>
      </c>
      <c r="I363" s="1199">
        <v>8887791.4199999999</v>
      </c>
      <c r="J363" s="1200" t="s">
        <v>655</v>
      </c>
      <c r="K363" s="1201"/>
      <c r="L363" s="1202"/>
      <c r="M363" s="1203"/>
      <c r="N363" s="1204"/>
      <c r="O363" s="1205"/>
      <c r="P363" s="1205"/>
      <c r="Q363" s="1206"/>
      <c r="R363" s="1207"/>
    </row>
    <row r="364" spans="1:18">
      <c r="A364" s="1195"/>
      <c r="B364" s="1196" t="s">
        <v>884</v>
      </c>
      <c r="C364" s="1196" t="s">
        <v>885</v>
      </c>
      <c r="D364" s="1196" t="s">
        <v>102</v>
      </c>
      <c r="E364" s="1197">
        <v>40752</v>
      </c>
      <c r="F364" s="1198"/>
      <c r="G364" s="1199"/>
      <c r="H364" s="1199"/>
      <c r="I364" s="1199"/>
      <c r="J364" s="1200"/>
      <c r="K364" s="1201">
        <v>7500000</v>
      </c>
      <c r="L364" s="1202"/>
      <c r="M364" s="1203">
        <v>7500</v>
      </c>
      <c r="N364" s="1204">
        <v>1000</v>
      </c>
      <c r="O364" s="1205"/>
      <c r="P364" s="1205"/>
      <c r="Q364" s="1206">
        <v>375000</v>
      </c>
      <c r="R364" s="1207">
        <v>375</v>
      </c>
    </row>
    <row r="365" spans="1:18">
      <c r="A365" s="1195"/>
      <c r="B365" s="1196" t="s">
        <v>886</v>
      </c>
      <c r="C365" s="1196" t="s">
        <v>1964</v>
      </c>
      <c r="D365" s="1196" t="s">
        <v>80</v>
      </c>
      <c r="E365" s="1197">
        <v>39822</v>
      </c>
      <c r="F365" s="1198" t="s">
        <v>26</v>
      </c>
      <c r="G365" s="1199">
        <v>32668000</v>
      </c>
      <c r="H365" s="1199">
        <v>0</v>
      </c>
      <c r="I365" s="1199">
        <v>11205387.140000001</v>
      </c>
      <c r="J365" s="1200" t="s">
        <v>671</v>
      </c>
      <c r="K365" s="1201"/>
      <c r="L365" s="1202"/>
      <c r="M365" s="1203"/>
      <c r="N365" s="1204"/>
      <c r="O365" s="1205"/>
      <c r="P365" s="1205"/>
      <c r="Q365" s="1206"/>
      <c r="R365" s="1207"/>
    </row>
    <row r="366" spans="1:18">
      <c r="A366" s="1195"/>
      <c r="B366" s="1196" t="s">
        <v>886</v>
      </c>
      <c r="C366" s="1196" t="s">
        <v>1964</v>
      </c>
      <c r="D366" s="1196" t="s">
        <v>80</v>
      </c>
      <c r="E366" s="1197">
        <v>41542</v>
      </c>
      <c r="F366" s="1198"/>
      <c r="G366" s="1199"/>
      <c r="H366" s="1199"/>
      <c r="I366" s="1199"/>
      <c r="J366" s="1200"/>
      <c r="K366" s="1201">
        <v>8211450</v>
      </c>
      <c r="L366" s="1202"/>
      <c r="M366" s="1203">
        <v>25266</v>
      </c>
      <c r="N366" s="1204">
        <v>325</v>
      </c>
      <c r="O366" s="1205">
        <v>-17054550</v>
      </c>
      <c r="P366" s="1205"/>
      <c r="Q366" s="1206"/>
      <c r="R366" s="1207"/>
    </row>
    <row r="367" spans="1:18">
      <c r="A367" s="1195"/>
      <c r="B367" s="1196" t="s">
        <v>886</v>
      </c>
      <c r="C367" s="1196" t="s">
        <v>1964</v>
      </c>
      <c r="D367" s="1196" t="s">
        <v>80</v>
      </c>
      <c r="E367" s="1197">
        <v>41565</v>
      </c>
      <c r="F367" s="1198"/>
      <c r="G367" s="1199"/>
      <c r="H367" s="1199"/>
      <c r="I367" s="1199"/>
      <c r="J367" s="1200"/>
      <c r="K367" s="1201">
        <v>1950000</v>
      </c>
      <c r="L367" s="1202"/>
      <c r="M367" s="1203">
        <v>6000</v>
      </c>
      <c r="N367" s="1204">
        <v>325</v>
      </c>
      <c r="O367" s="1205">
        <v>-4050000</v>
      </c>
      <c r="P367" s="1205"/>
      <c r="Q367" s="1206"/>
      <c r="R367" s="1207"/>
    </row>
    <row r="368" spans="1:18">
      <c r="A368" s="1195"/>
      <c r="B368" s="1196" t="s">
        <v>886</v>
      </c>
      <c r="C368" s="1196" t="s">
        <v>1964</v>
      </c>
      <c r="D368" s="1196" t="s">
        <v>80</v>
      </c>
      <c r="E368" s="1197">
        <v>41576</v>
      </c>
      <c r="F368" s="1198"/>
      <c r="G368" s="1199"/>
      <c r="H368" s="1199"/>
      <c r="I368" s="1199"/>
      <c r="J368" s="1200"/>
      <c r="K368" s="1201"/>
      <c r="L368" s="1202">
        <v>-82114.5</v>
      </c>
      <c r="M368" s="1203"/>
      <c r="N368" s="1204"/>
      <c r="O368" s="1205"/>
      <c r="P368" s="1205"/>
      <c r="Q368" s="1206"/>
      <c r="R368" s="1207"/>
    </row>
    <row r="369" spans="1:18">
      <c r="A369" s="1195"/>
      <c r="B369" s="1196" t="s">
        <v>886</v>
      </c>
      <c r="C369" s="1196" t="s">
        <v>1964</v>
      </c>
      <c r="D369" s="1196" t="s">
        <v>80</v>
      </c>
      <c r="E369" s="1197">
        <v>41645</v>
      </c>
      <c r="F369" s="1198"/>
      <c r="G369" s="1199"/>
      <c r="H369" s="1199"/>
      <c r="I369" s="1199"/>
      <c r="J369" s="1200"/>
      <c r="K369" s="1201"/>
      <c r="L369" s="1202">
        <v>-19500</v>
      </c>
      <c r="M369" s="1203"/>
      <c r="N369" s="1204"/>
      <c r="O369" s="1205"/>
      <c r="P369" s="1205"/>
      <c r="Q369" s="1206"/>
      <c r="R369" s="1207"/>
    </row>
    <row r="370" spans="1:18">
      <c r="A370" s="1195"/>
      <c r="B370" s="1196" t="s">
        <v>886</v>
      </c>
      <c r="C370" s="1196" t="s">
        <v>1964</v>
      </c>
      <c r="D370" s="1196" t="s">
        <v>80</v>
      </c>
      <c r="E370" s="1197">
        <v>41680</v>
      </c>
      <c r="F370" s="1198"/>
      <c r="G370" s="1199"/>
      <c r="H370" s="1199"/>
      <c r="I370" s="1199"/>
      <c r="J370" s="1200"/>
      <c r="K370" s="1201">
        <v>577638.02</v>
      </c>
      <c r="L370" s="1202"/>
      <c r="M370" s="1203">
        <v>1402</v>
      </c>
      <c r="N370" s="1204">
        <v>412</v>
      </c>
      <c r="O370" s="1205">
        <v>-824361.98</v>
      </c>
      <c r="P370" s="1205"/>
      <c r="Q370" s="1206"/>
      <c r="R370" s="1207"/>
    </row>
    <row r="371" spans="1:18">
      <c r="A371" s="1195"/>
      <c r="B371" s="1196" t="s">
        <v>886</v>
      </c>
      <c r="C371" s="1196" t="s">
        <v>1964</v>
      </c>
      <c r="D371" s="1196" t="s">
        <v>80</v>
      </c>
      <c r="E371" s="1197">
        <v>41717</v>
      </c>
      <c r="F371" s="1198"/>
      <c r="G371" s="1199"/>
      <c r="H371" s="1199"/>
      <c r="I371" s="1199"/>
      <c r="J371" s="1200"/>
      <c r="K371" s="1201"/>
      <c r="L371" s="1202">
        <v>-5776.38</v>
      </c>
      <c r="M371" s="1203"/>
      <c r="N371" s="1204"/>
      <c r="O371" s="1205"/>
      <c r="P371" s="1205"/>
      <c r="Q371" s="1206"/>
      <c r="R371" s="1207"/>
    </row>
    <row r="372" spans="1:18">
      <c r="A372" s="1195"/>
      <c r="B372" s="1196" t="s">
        <v>886</v>
      </c>
      <c r="C372" s="1196" t="s">
        <v>1964</v>
      </c>
      <c r="D372" s="1196" t="s">
        <v>80</v>
      </c>
      <c r="E372" s="1197">
        <v>41927</v>
      </c>
      <c r="F372" s="1198"/>
      <c r="G372" s="1199"/>
      <c r="H372" s="1199"/>
      <c r="I372" s="1199"/>
      <c r="J372" s="1200"/>
      <c r="K372" s="1201"/>
      <c r="L372" s="1202"/>
      <c r="M372" s="1203"/>
      <c r="N372" s="1204"/>
      <c r="O372" s="1205"/>
      <c r="P372" s="1205"/>
      <c r="Q372" s="1206">
        <v>2000</v>
      </c>
      <c r="R372" s="1207">
        <v>508320</v>
      </c>
    </row>
    <row r="373" spans="1:18">
      <c r="A373" s="1195" t="s">
        <v>1980</v>
      </c>
      <c r="B373" s="1196" t="s">
        <v>888</v>
      </c>
      <c r="C373" s="1196" t="s">
        <v>889</v>
      </c>
      <c r="D373" s="1196" t="s">
        <v>135</v>
      </c>
      <c r="E373" s="1197">
        <v>39983</v>
      </c>
      <c r="F373" s="1198" t="s">
        <v>160</v>
      </c>
      <c r="G373" s="1199">
        <v>10000000</v>
      </c>
      <c r="H373" s="1199">
        <v>0</v>
      </c>
      <c r="I373" s="1199">
        <v>13186960.25</v>
      </c>
      <c r="J373" s="1200" t="s">
        <v>671</v>
      </c>
      <c r="K373" s="1201"/>
      <c r="L373" s="1202"/>
      <c r="M373" s="1203"/>
      <c r="N373" s="1204"/>
      <c r="O373" s="1205"/>
      <c r="P373" s="1205"/>
      <c r="Q373" s="1206"/>
      <c r="R373" s="1207"/>
    </row>
    <row r="374" spans="1:18">
      <c r="A374" s="1195"/>
      <c r="B374" s="1196" t="s">
        <v>888</v>
      </c>
      <c r="C374" s="1196" t="s">
        <v>889</v>
      </c>
      <c r="D374" s="1196" t="s">
        <v>135</v>
      </c>
      <c r="E374" s="1197">
        <v>41262</v>
      </c>
      <c r="F374" s="1198"/>
      <c r="G374" s="1199"/>
      <c r="H374" s="1199"/>
      <c r="I374" s="1199"/>
      <c r="J374" s="1200"/>
      <c r="K374" s="1201">
        <v>39400</v>
      </c>
      <c r="L374" s="1202"/>
      <c r="M374" s="1203">
        <v>40000</v>
      </c>
      <c r="N374" s="1204">
        <v>0.98499999999999999</v>
      </c>
      <c r="O374" s="1205">
        <v>-600</v>
      </c>
      <c r="P374" s="1205"/>
      <c r="Q374" s="1206">
        <v>198635.58</v>
      </c>
      <c r="R374" s="1207">
        <v>200000</v>
      </c>
    </row>
    <row r="375" spans="1:18">
      <c r="A375" s="1195"/>
      <c r="B375" s="1196" t="s">
        <v>888</v>
      </c>
      <c r="C375" s="1196" t="s">
        <v>889</v>
      </c>
      <c r="D375" s="1196" t="s">
        <v>135</v>
      </c>
      <c r="E375" s="1197">
        <v>41263</v>
      </c>
      <c r="F375" s="1198"/>
      <c r="G375" s="1199"/>
      <c r="H375" s="1199"/>
      <c r="I375" s="1199"/>
      <c r="J375" s="1200"/>
      <c r="K375" s="1201">
        <v>9810600</v>
      </c>
      <c r="L375" s="1202"/>
      <c r="M375" s="1203">
        <v>9960000</v>
      </c>
      <c r="N375" s="1204">
        <v>0.98499999999999999</v>
      </c>
      <c r="O375" s="1205">
        <v>-149400</v>
      </c>
      <c r="P375" s="1205"/>
      <c r="Q375" s="1206">
        <v>297953.37</v>
      </c>
      <c r="R375" s="1207">
        <v>300000</v>
      </c>
    </row>
    <row r="376" spans="1:18">
      <c r="A376" s="1195"/>
      <c r="B376" s="1196" t="s">
        <v>888</v>
      </c>
      <c r="C376" s="1196" t="s">
        <v>889</v>
      </c>
      <c r="D376" s="1196" t="s">
        <v>135</v>
      </c>
      <c r="E376" s="1197">
        <v>41285</v>
      </c>
      <c r="F376" s="1198"/>
      <c r="G376" s="1199"/>
      <c r="H376" s="1199"/>
      <c r="I376" s="1199"/>
      <c r="J376" s="1200"/>
      <c r="K376" s="1201"/>
      <c r="L376" s="1202">
        <v>-98500</v>
      </c>
      <c r="M376" s="1203"/>
      <c r="N376" s="1204"/>
      <c r="O376" s="1205"/>
      <c r="P376" s="1205"/>
      <c r="Q376" s="1206"/>
      <c r="R376" s="1207"/>
    </row>
    <row r="377" spans="1:18">
      <c r="A377" s="1195">
        <v>15</v>
      </c>
      <c r="B377" s="1196" t="s">
        <v>890</v>
      </c>
      <c r="C377" s="1196" t="s">
        <v>891</v>
      </c>
      <c r="D377" s="1196" t="s">
        <v>84</v>
      </c>
      <c r="E377" s="1197">
        <v>39962</v>
      </c>
      <c r="F377" s="1198" t="s">
        <v>160</v>
      </c>
      <c r="G377" s="1199">
        <v>19817000</v>
      </c>
      <c r="H377" s="1199">
        <v>19817000</v>
      </c>
      <c r="I377" s="1199">
        <v>5754674.9800000004</v>
      </c>
      <c r="J377" s="1200" t="s">
        <v>660</v>
      </c>
      <c r="K377" s="1201"/>
      <c r="L377" s="1202"/>
      <c r="M377" s="1203"/>
      <c r="N377" s="1204"/>
      <c r="O377" s="1205"/>
      <c r="P377" s="1205"/>
      <c r="Q377" s="1206"/>
      <c r="R377" s="1207"/>
    </row>
    <row r="378" spans="1:18">
      <c r="A378" s="1195">
        <v>8</v>
      </c>
      <c r="B378" s="1196" t="s">
        <v>892</v>
      </c>
      <c r="C378" s="1196" t="s">
        <v>893</v>
      </c>
      <c r="D378" s="1196" t="s">
        <v>80</v>
      </c>
      <c r="E378" s="1197">
        <v>40025</v>
      </c>
      <c r="F378" s="1198" t="s">
        <v>49</v>
      </c>
      <c r="G378" s="1199">
        <v>7000000</v>
      </c>
      <c r="H378" s="1199">
        <v>0</v>
      </c>
      <c r="I378" s="1199">
        <v>8981348.8100000005</v>
      </c>
      <c r="J378" s="1200" t="s">
        <v>671</v>
      </c>
      <c r="K378" s="1201"/>
      <c r="L378" s="1202"/>
      <c r="M378" s="1203"/>
      <c r="N378" s="1204"/>
      <c r="O378" s="1205"/>
      <c r="P378" s="1205"/>
      <c r="Q378" s="1206"/>
      <c r="R378" s="1207"/>
    </row>
    <row r="379" spans="1:18">
      <c r="A379" s="1195"/>
      <c r="B379" s="1196" t="s">
        <v>892</v>
      </c>
      <c r="C379" s="1196" t="s">
        <v>893</v>
      </c>
      <c r="D379" s="1196" t="s">
        <v>80</v>
      </c>
      <c r="E379" s="1197">
        <v>41712</v>
      </c>
      <c r="F379" s="1198"/>
      <c r="G379" s="1199"/>
      <c r="H379" s="1199"/>
      <c r="I379" s="1199"/>
      <c r="J379" s="1200"/>
      <c r="K379" s="1201">
        <v>257660</v>
      </c>
      <c r="L379" s="1202"/>
      <c r="M379" s="1203">
        <v>260</v>
      </c>
      <c r="N379" s="1204">
        <v>991</v>
      </c>
      <c r="O379" s="1205">
        <v>-2340</v>
      </c>
      <c r="P379" s="1205"/>
      <c r="Q379" s="1206"/>
      <c r="R379" s="1207"/>
    </row>
    <row r="380" spans="1:18">
      <c r="A380" s="1195"/>
      <c r="B380" s="1196" t="s">
        <v>892</v>
      </c>
      <c r="C380" s="1196" t="s">
        <v>893</v>
      </c>
      <c r="D380" s="1196" t="s">
        <v>80</v>
      </c>
      <c r="E380" s="1197">
        <v>41715</v>
      </c>
      <c r="F380" s="1198"/>
      <c r="G380" s="1199"/>
      <c r="H380" s="1199"/>
      <c r="I380" s="1199"/>
      <c r="J380" s="1200"/>
      <c r="K380" s="1201">
        <v>6679340</v>
      </c>
      <c r="L380" s="1202"/>
      <c r="M380" s="1203">
        <v>6740</v>
      </c>
      <c r="N380" s="1204">
        <v>991</v>
      </c>
      <c r="O380" s="1205">
        <v>-60660</v>
      </c>
      <c r="P380" s="1205"/>
      <c r="Q380" s="1206">
        <v>347193</v>
      </c>
      <c r="R380" s="1207">
        <v>350</v>
      </c>
    </row>
    <row r="381" spans="1:18">
      <c r="A381" s="1195"/>
      <c r="B381" s="1196" t="s">
        <v>892</v>
      </c>
      <c r="C381" s="1196" t="s">
        <v>893</v>
      </c>
      <c r="D381" s="1196" t="s">
        <v>80</v>
      </c>
      <c r="E381" s="1197">
        <v>41754</v>
      </c>
      <c r="F381" s="1198"/>
      <c r="G381" s="1199"/>
      <c r="H381" s="1199"/>
      <c r="I381" s="1199"/>
      <c r="J381" s="1200"/>
      <c r="K381" s="1201"/>
      <c r="L381" s="1202">
        <v>-69370</v>
      </c>
      <c r="M381" s="1203"/>
      <c r="N381" s="1204"/>
      <c r="O381" s="1205"/>
      <c r="P381" s="1205"/>
      <c r="Q381" s="1206"/>
      <c r="R381" s="1207"/>
    </row>
    <row r="382" spans="1:18">
      <c r="A382" s="1195">
        <v>23</v>
      </c>
      <c r="B382" s="1196" t="s">
        <v>894</v>
      </c>
      <c r="C382" s="1196" t="s">
        <v>690</v>
      </c>
      <c r="D382" s="1196" t="s">
        <v>16</v>
      </c>
      <c r="E382" s="1197">
        <v>39813</v>
      </c>
      <c r="F382" s="1198" t="s">
        <v>26</v>
      </c>
      <c r="G382" s="1199">
        <v>2330000000</v>
      </c>
      <c r="H382" s="1199">
        <v>0</v>
      </c>
      <c r="I382" s="1199">
        <v>43687500</v>
      </c>
      <c r="J382" s="1200" t="s">
        <v>1966</v>
      </c>
      <c r="K382" s="1201"/>
      <c r="L382" s="1202"/>
      <c r="M382" s="1203"/>
      <c r="N382" s="1204"/>
      <c r="O382" s="1205"/>
      <c r="P382" s="1205"/>
      <c r="Q382" s="1206"/>
      <c r="R382" s="1207"/>
    </row>
    <row r="383" spans="1:18">
      <c r="A383" s="1195"/>
      <c r="B383" s="1196" t="s">
        <v>894</v>
      </c>
      <c r="C383" s="1196" t="s">
        <v>690</v>
      </c>
      <c r="D383" s="1196" t="s">
        <v>16</v>
      </c>
      <c r="E383" s="1197">
        <v>40157</v>
      </c>
      <c r="F383" s="1198"/>
      <c r="G383" s="1199"/>
      <c r="H383" s="1199"/>
      <c r="I383" s="1199"/>
      <c r="J383" s="1200"/>
      <c r="K383" s="1201"/>
      <c r="L383" s="1202"/>
      <c r="M383" s="1203"/>
      <c r="N383" s="1204"/>
      <c r="O383" s="1205">
        <v>-2330000000</v>
      </c>
      <c r="P383" s="1205"/>
      <c r="Q383" s="1206"/>
      <c r="R383" s="1207"/>
    </row>
    <row r="384" spans="1:18">
      <c r="A384" s="1195" t="s">
        <v>1998</v>
      </c>
      <c r="B384" s="1196" t="s">
        <v>895</v>
      </c>
      <c r="C384" s="1196" t="s">
        <v>690</v>
      </c>
      <c r="D384" s="1196" t="s">
        <v>16</v>
      </c>
      <c r="E384" s="1197">
        <v>39749</v>
      </c>
      <c r="F384" s="1198" t="s">
        <v>26</v>
      </c>
      <c r="G384" s="1199">
        <v>25000000000</v>
      </c>
      <c r="H384" s="1199">
        <v>0</v>
      </c>
      <c r="I384" s="1199">
        <v>32839267986.439999</v>
      </c>
      <c r="J384" s="1200" t="s">
        <v>655</v>
      </c>
      <c r="K384" s="1201"/>
      <c r="L384" s="1202"/>
      <c r="M384" s="1203"/>
      <c r="N384" s="1204"/>
      <c r="O384" s="1205"/>
      <c r="P384" s="1205"/>
      <c r="Q384" s="1206"/>
      <c r="R384" s="1207"/>
    </row>
    <row r="385" spans="1:18">
      <c r="A385" s="1195"/>
      <c r="B385" s="1196" t="s">
        <v>895</v>
      </c>
      <c r="C385" s="1196" t="s">
        <v>690</v>
      </c>
      <c r="D385" s="1196" t="s">
        <v>16</v>
      </c>
      <c r="E385" s="1197">
        <v>40522</v>
      </c>
      <c r="F385" s="1198"/>
      <c r="G385" s="1199"/>
      <c r="H385" s="1199"/>
      <c r="I385" s="1199"/>
      <c r="J385" s="1200"/>
      <c r="K385" s="1201">
        <v>25000000000</v>
      </c>
      <c r="L385" s="1202"/>
      <c r="M385" s="1203">
        <v>7692307692</v>
      </c>
      <c r="N385" s="1204">
        <v>4.1399999999999997</v>
      </c>
      <c r="O385" s="1205"/>
      <c r="P385" s="1205">
        <v>6852354470.9300003</v>
      </c>
      <c r="Q385" s="1206"/>
      <c r="R385" s="1207"/>
    </row>
    <row r="386" spans="1:18">
      <c r="A386" s="1195"/>
      <c r="B386" s="1196" t="s">
        <v>895</v>
      </c>
      <c r="C386" s="1196" t="s">
        <v>690</v>
      </c>
      <c r="D386" s="1196" t="s">
        <v>16</v>
      </c>
      <c r="E386" s="1197">
        <v>40574</v>
      </c>
      <c r="F386" s="1198"/>
      <c r="G386" s="1199"/>
      <c r="H386" s="1199"/>
      <c r="I386" s="1199"/>
      <c r="J386" s="1200"/>
      <c r="K386" s="1201"/>
      <c r="L386" s="1202"/>
      <c r="M386" s="1203"/>
      <c r="N386" s="1204"/>
      <c r="O386" s="1205"/>
      <c r="P386" s="1205"/>
      <c r="Q386" s="1206">
        <v>54621848.840000004</v>
      </c>
      <c r="R386" s="1207">
        <v>210084034</v>
      </c>
    </row>
    <row r="387" spans="1:18">
      <c r="A387" s="1195">
        <v>11</v>
      </c>
      <c r="B387" s="1196" t="s">
        <v>896</v>
      </c>
      <c r="C387" s="1196" t="s">
        <v>897</v>
      </c>
      <c r="D387" s="1196" t="s">
        <v>98</v>
      </c>
      <c r="E387" s="1197">
        <v>39829</v>
      </c>
      <c r="F387" s="1198" t="s">
        <v>26</v>
      </c>
      <c r="G387" s="1199">
        <v>26440000</v>
      </c>
      <c r="H387" s="1199">
        <v>0</v>
      </c>
      <c r="I387" s="1199">
        <v>28889100</v>
      </c>
      <c r="J387" s="1200" t="s">
        <v>655</v>
      </c>
      <c r="K387" s="1201"/>
      <c r="L387" s="1202"/>
      <c r="M387" s="1203"/>
      <c r="N387" s="1204"/>
      <c r="O387" s="1205"/>
      <c r="P387" s="1205"/>
      <c r="Q387" s="1206"/>
      <c r="R387" s="1207"/>
    </row>
    <row r="388" spans="1:18">
      <c r="A388" s="1195"/>
      <c r="B388" s="1196" t="s">
        <v>896</v>
      </c>
      <c r="C388" s="1196" t="s">
        <v>897</v>
      </c>
      <c r="D388" s="1196" t="s">
        <v>98</v>
      </c>
      <c r="E388" s="1197">
        <v>40394</v>
      </c>
      <c r="F388" s="1198"/>
      <c r="G388" s="1199"/>
      <c r="H388" s="1199"/>
      <c r="I388" s="1199"/>
      <c r="J388" s="1200"/>
      <c r="K388" s="1201">
        <v>26440000</v>
      </c>
      <c r="L388" s="1202"/>
      <c r="M388" s="1203">
        <v>26440</v>
      </c>
      <c r="N388" s="1204">
        <v>1000</v>
      </c>
      <c r="O388" s="1205"/>
      <c r="P388" s="1205"/>
      <c r="Q388" s="1206"/>
      <c r="R388" s="1207"/>
    </row>
    <row r="389" spans="1:18">
      <c r="A389" s="1195"/>
      <c r="B389" s="1196" t="s">
        <v>896</v>
      </c>
      <c r="C389" s="1196" t="s">
        <v>897</v>
      </c>
      <c r="D389" s="1196" t="s">
        <v>98</v>
      </c>
      <c r="E389" s="1197">
        <v>40422</v>
      </c>
      <c r="F389" s="1198"/>
      <c r="G389" s="1199"/>
      <c r="H389" s="1199"/>
      <c r="I389" s="1199"/>
      <c r="J389" s="1200"/>
      <c r="K389" s="1201"/>
      <c r="L389" s="1202"/>
      <c r="M389" s="1203"/>
      <c r="N389" s="1204"/>
      <c r="O389" s="1205"/>
      <c r="P389" s="1205"/>
      <c r="Q389" s="1206">
        <v>400000</v>
      </c>
      <c r="R389" s="1207">
        <v>194794</v>
      </c>
    </row>
    <row r="390" spans="1:18">
      <c r="A390" s="1195" t="s">
        <v>1999</v>
      </c>
      <c r="B390" s="1196" t="s">
        <v>898</v>
      </c>
      <c r="C390" s="1196" t="s">
        <v>899</v>
      </c>
      <c r="D390" s="1196" t="s">
        <v>81</v>
      </c>
      <c r="E390" s="1197">
        <v>39805</v>
      </c>
      <c r="F390" s="1198" t="s">
        <v>49</v>
      </c>
      <c r="G390" s="1199">
        <v>10400000</v>
      </c>
      <c r="H390" s="1199">
        <v>0</v>
      </c>
      <c r="I390" s="1199">
        <v>223571.11</v>
      </c>
      <c r="J390" s="1200" t="s">
        <v>1967</v>
      </c>
      <c r="K390" s="1201"/>
      <c r="L390" s="1202"/>
      <c r="M390" s="1203"/>
      <c r="N390" s="1204"/>
      <c r="O390" s="1205"/>
      <c r="P390" s="1205"/>
      <c r="Q390" s="1206"/>
      <c r="R390" s="1207"/>
    </row>
    <row r="391" spans="1:18">
      <c r="A391" s="1195"/>
      <c r="B391" s="1196" t="s">
        <v>898</v>
      </c>
      <c r="C391" s="1196" t="s">
        <v>899</v>
      </c>
      <c r="D391" s="1196" t="s">
        <v>81</v>
      </c>
      <c r="E391" s="1197">
        <v>40809</v>
      </c>
      <c r="F391" s="1198"/>
      <c r="G391" s="1199"/>
      <c r="H391" s="1199"/>
      <c r="I391" s="1199"/>
      <c r="J391" s="1200"/>
      <c r="K391" s="1201"/>
      <c r="L391" s="1202"/>
      <c r="M391" s="1203"/>
      <c r="N391" s="1204"/>
      <c r="O391" s="1205">
        <v>-10400000</v>
      </c>
      <c r="P391" s="1205"/>
      <c r="Q391" s="1206"/>
      <c r="R391" s="1207"/>
    </row>
    <row r="392" spans="1:18">
      <c r="A392" s="1195" t="s">
        <v>1979</v>
      </c>
      <c r="B392" s="1196" t="s">
        <v>900</v>
      </c>
      <c r="C392" s="1196" t="s">
        <v>901</v>
      </c>
      <c r="D392" s="1196" t="s">
        <v>90</v>
      </c>
      <c r="E392" s="1197">
        <v>39962</v>
      </c>
      <c r="F392" s="1198" t="s">
        <v>49</v>
      </c>
      <c r="G392" s="1199">
        <v>24990000</v>
      </c>
      <c r="H392" s="1199">
        <v>0</v>
      </c>
      <c r="I392" s="1199">
        <v>13952381.449999999</v>
      </c>
      <c r="J392" s="1200" t="s">
        <v>671</v>
      </c>
      <c r="K392" s="1201"/>
      <c r="L392" s="1202"/>
      <c r="M392" s="1203"/>
      <c r="N392" s="1204"/>
      <c r="O392" s="1205"/>
      <c r="P392" s="1205"/>
      <c r="Q392" s="1206"/>
      <c r="R392" s="1207"/>
    </row>
    <row r="393" spans="1:18">
      <c r="A393" s="1195"/>
      <c r="B393" s="1196" t="s">
        <v>900</v>
      </c>
      <c r="C393" s="1196" t="s">
        <v>901</v>
      </c>
      <c r="D393" s="1196" t="s">
        <v>90</v>
      </c>
      <c r="E393" s="1197">
        <v>41312</v>
      </c>
      <c r="F393" s="1198"/>
      <c r="G393" s="1199"/>
      <c r="H393" s="1199"/>
      <c r="I393" s="1199"/>
      <c r="J393" s="1200"/>
      <c r="K393" s="1201">
        <v>6657375</v>
      </c>
      <c r="L393" s="1202"/>
      <c r="M393" s="1203">
        <v>12990</v>
      </c>
      <c r="N393" s="1204">
        <v>512.5</v>
      </c>
      <c r="O393" s="1205">
        <v>-6332625</v>
      </c>
      <c r="P393" s="1205"/>
      <c r="Q393" s="1206">
        <v>258018.75</v>
      </c>
      <c r="R393" s="1207">
        <v>500</v>
      </c>
    </row>
    <row r="394" spans="1:18">
      <c r="A394" s="1195"/>
      <c r="B394" s="1196" t="s">
        <v>900</v>
      </c>
      <c r="C394" s="1196" t="s">
        <v>901</v>
      </c>
      <c r="D394" s="1196" t="s">
        <v>90</v>
      </c>
      <c r="E394" s="1197">
        <v>41313</v>
      </c>
      <c r="F394" s="1198"/>
      <c r="G394" s="1199"/>
      <c r="H394" s="1199"/>
      <c r="I394" s="1199"/>
      <c r="J394" s="1200"/>
      <c r="K394" s="1201">
        <v>6150000</v>
      </c>
      <c r="L394" s="1202"/>
      <c r="M394" s="1203">
        <v>12000</v>
      </c>
      <c r="N394" s="1204">
        <v>512.5</v>
      </c>
      <c r="O394" s="1205">
        <v>-5850000</v>
      </c>
      <c r="P394" s="1205"/>
      <c r="Q394" s="1206">
        <v>387028.12</v>
      </c>
      <c r="R394" s="1207">
        <v>750</v>
      </c>
    </row>
    <row r="395" spans="1:18">
      <c r="A395" s="1195"/>
      <c r="B395" s="1196" t="s">
        <v>900</v>
      </c>
      <c r="C395" s="1196" t="s">
        <v>901</v>
      </c>
      <c r="D395" s="1196" t="s">
        <v>90</v>
      </c>
      <c r="E395" s="1197">
        <v>41359</v>
      </c>
      <c r="F395" s="1198"/>
      <c r="G395" s="1199"/>
      <c r="H395" s="1199"/>
      <c r="I395" s="1199"/>
      <c r="J395" s="1200"/>
      <c r="K395" s="1201"/>
      <c r="L395" s="1202">
        <v>-128073.75</v>
      </c>
      <c r="M395" s="1203"/>
      <c r="N395" s="1204"/>
      <c r="O395" s="1205"/>
      <c r="P395" s="1205"/>
      <c r="Q395" s="1206"/>
      <c r="R395" s="1207"/>
    </row>
    <row r="396" spans="1:18">
      <c r="A396" s="1195" t="s">
        <v>1994</v>
      </c>
      <c r="B396" s="1196" t="s">
        <v>902</v>
      </c>
      <c r="C396" s="1196" t="s">
        <v>903</v>
      </c>
      <c r="D396" s="1196" t="s">
        <v>105</v>
      </c>
      <c r="E396" s="1197">
        <v>39878</v>
      </c>
      <c r="F396" s="1198" t="s">
        <v>53</v>
      </c>
      <c r="G396" s="1199">
        <v>7462000</v>
      </c>
      <c r="H396" s="1199">
        <v>0</v>
      </c>
      <c r="I396" s="1199">
        <v>7997813.2199999997</v>
      </c>
      <c r="J396" s="1200" t="s">
        <v>655</v>
      </c>
      <c r="K396" s="1201"/>
      <c r="L396" s="1202"/>
      <c r="M396" s="1203"/>
      <c r="N396" s="1204"/>
      <c r="O396" s="1205"/>
      <c r="P396" s="1205"/>
      <c r="Q396" s="1206"/>
      <c r="R396" s="1207"/>
    </row>
    <row r="397" spans="1:18">
      <c r="A397" s="1195"/>
      <c r="B397" s="1196" t="s">
        <v>902</v>
      </c>
      <c r="C397" s="1196" t="s">
        <v>903</v>
      </c>
      <c r="D397" s="1196" t="s">
        <v>105</v>
      </c>
      <c r="E397" s="1197">
        <v>40403</v>
      </c>
      <c r="F397" s="1198"/>
      <c r="G397" s="1199"/>
      <c r="H397" s="1199"/>
      <c r="I397" s="1199"/>
      <c r="J397" s="1200"/>
      <c r="K397" s="1201">
        <v>7462000</v>
      </c>
      <c r="L397" s="1202"/>
      <c r="M397" s="1203">
        <v>7462</v>
      </c>
      <c r="N397" s="1204">
        <v>1000</v>
      </c>
      <c r="O397" s="1205"/>
      <c r="P397" s="1205"/>
      <c r="Q397" s="1206"/>
      <c r="R397" s="1207"/>
    </row>
    <row r="398" spans="1:18">
      <c r="A398" s="1195">
        <v>8</v>
      </c>
      <c r="B398" s="1196" t="s">
        <v>904</v>
      </c>
      <c r="C398" s="1196" t="s">
        <v>905</v>
      </c>
      <c r="D398" s="1196" t="s">
        <v>123</v>
      </c>
      <c r="E398" s="1197">
        <v>39892</v>
      </c>
      <c r="F398" s="1198" t="s">
        <v>49</v>
      </c>
      <c r="G398" s="1199">
        <v>2400000</v>
      </c>
      <c r="H398" s="1199">
        <v>2400000</v>
      </c>
      <c r="I398" s="1199">
        <v>623883</v>
      </c>
      <c r="J398" s="1200" t="s">
        <v>660</v>
      </c>
      <c r="K398" s="1201"/>
      <c r="L398" s="1202"/>
      <c r="M398" s="1203"/>
      <c r="N398" s="1204"/>
      <c r="O398" s="1205"/>
      <c r="P398" s="1205"/>
      <c r="Q398" s="1206"/>
      <c r="R398" s="1207"/>
    </row>
    <row r="399" spans="1:18">
      <c r="A399" s="1195">
        <v>8</v>
      </c>
      <c r="B399" s="1196" t="s">
        <v>906</v>
      </c>
      <c r="C399" s="1196" t="s">
        <v>907</v>
      </c>
      <c r="D399" s="1196" t="s">
        <v>82</v>
      </c>
      <c r="E399" s="1197">
        <v>39850</v>
      </c>
      <c r="F399" s="1198" t="s">
        <v>49</v>
      </c>
      <c r="G399" s="1199">
        <v>6300000</v>
      </c>
      <c r="H399" s="1199">
        <v>6300000</v>
      </c>
      <c r="I399" s="1199">
        <v>180258.5</v>
      </c>
      <c r="J399" s="1200" t="s">
        <v>660</v>
      </c>
      <c r="K399" s="1201"/>
      <c r="L399" s="1202"/>
      <c r="M399" s="1203"/>
      <c r="N399" s="1204"/>
      <c r="O399" s="1205"/>
      <c r="P399" s="1205"/>
      <c r="Q399" s="1206"/>
      <c r="R399" s="1207"/>
    </row>
    <row r="400" spans="1:18">
      <c r="A400" s="1195" t="s">
        <v>1978</v>
      </c>
      <c r="B400" s="1196" t="s">
        <v>908</v>
      </c>
      <c r="C400" s="1196" t="s">
        <v>909</v>
      </c>
      <c r="D400" s="1196" t="s">
        <v>131</v>
      </c>
      <c r="E400" s="1197">
        <v>39805</v>
      </c>
      <c r="F400" s="1198" t="s">
        <v>49</v>
      </c>
      <c r="G400" s="1199">
        <v>3000000</v>
      </c>
      <c r="H400" s="1199">
        <v>0</v>
      </c>
      <c r="I400" s="1199">
        <v>3574645.84</v>
      </c>
      <c r="J400" s="1200" t="s">
        <v>655</v>
      </c>
      <c r="K400" s="1201"/>
      <c r="L400" s="1202"/>
      <c r="M400" s="1203"/>
      <c r="N400" s="1204"/>
      <c r="O400" s="1205"/>
      <c r="P400" s="1205"/>
      <c r="Q400" s="1206"/>
      <c r="R400" s="1207"/>
    </row>
    <row r="401" spans="1:18">
      <c r="A401" s="1195"/>
      <c r="B401" s="1196" t="s">
        <v>908</v>
      </c>
      <c r="C401" s="1196" t="s">
        <v>909</v>
      </c>
      <c r="D401" s="1196" t="s">
        <v>131</v>
      </c>
      <c r="E401" s="1197">
        <v>40752</v>
      </c>
      <c r="F401" s="1198"/>
      <c r="G401" s="1199"/>
      <c r="H401" s="1199"/>
      <c r="I401" s="1199"/>
      <c r="J401" s="1200"/>
      <c r="K401" s="1201">
        <v>3000000</v>
      </c>
      <c r="L401" s="1202"/>
      <c r="M401" s="1203">
        <v>3000</v>
      </c>
      <c r="N401" s="1204">
        <v>1000</v>
      </c>
      <c r="O401" s="1205"/>
      <c r="P401" s="1205"/>
      <c r="Q401" s="1206">
        <v>150000</v>
      </c>
      <c r="R401" s="1207">
        <v>150</v>
      </c>
    </row>
    <row r="402" spans="1:18">
      <c r="A402" s="1195">
        <v>11</v>
      </c>
      <c r="B402" s="1196" t="s">
        <v>910</v>
      </c>
      <c r="C402" s="1196" t="s">
        <v>911</v>
      </c>
      <c r="D402" s="1196" t="s">
        <v>82</v>
      </c>
      <c r="E402" s="1197">
        <v>39801</v>
      </c>
      <c r="F402" s="1198" t="s">
        <v>26</v>
      </c>
      <c r="G402" s="1199">
        <v>8779000</v>
      </c>
      <c r="H402" s="1199">
        <v>0</v>
      </c>
      <c r="I402" s="1199">
        <v>10530923.109999999</v>
      </c>
      <c r="J402" s="1200" t="s">
        <v>704</v>
      </c>
      <c r="K402" s="1201"/>
      <c r="L402" s="1202"/>
      <c r="M402" s="1203"/>
      <c r="N402" s="1204"/>
      <c r="O402" s="1205"/>
      <c r="P402" s="1205"/>
      <c r="Q402" s="1206"/>
      <c r="R402" s="1207"/>
    </row>
    <row r="403" spans="1:18">
      <c r="A403" s="1195"/>
      <c r="B403" s="1196" t="s">
        <v>910</v>
      </c>
      <c r="C403" s="1196" t="s">
        <v>911</v>
      </c>
      <c r="D403" s="1196" t="s">
        <v>82</v>
      </c>
      <c r="E403" s="1197">
        <v>40590</v>
      </c>
      <c r="F403" s="1198"/>
      <c r="G403" s="1199"/>
      <c r="H403" s="1199"/>
      <c r="I403" s="1199"/>
      <c r="J403" s="1200"/>
      <c r="K403" s="1201">
        <v>2212308</v>
      </c>
      <c r="L403" s="1202"/>
      <c r="M403" s="1203">
        <v>63</v>
      </c>
      <c r="N403" s="1204">
        <v>35116</v>
      </c>
      <c r="O403" s="1205"/>
      <c r="P403" s="1205"/>
      <c r="Q403" s="1206"/>
      <c r="R403" s="1207"/>
    </row>
    <row r="404" spans="1:18">
      <c r="A404" s="1195"/>
      <c r="B404" s="1196" t="s">
        <v>910</v>
      </c>
      <c r="C404" s="1196" t="s">
        <v>911</v>
      </c>
      <c r="D404" s="1196" t="s">
        <v>82</v>
      </c>
      <c r="E404" s="1197">
        <v>41318</v>
      </c>
      <c r="F404" s="1198"/>
      <c r="G404" s="1199"/>
      <c r="H404" s="1199"/>
      <c r="I404" s="1199"/>
      <c r="J404" s="1200"/>
      <c r="K404" s="1201">
        <v>3300904</v>
      </c>
      <c r="L404" s="1202"/>
      <c r="M404" s="1203">
        <v>94</v>
      </c>
      <c r="N404" s="1204">
        <v>35116</v>
      </c>
      <c r="O404" s="1205"/>
      <c r="P404" s="1205"/>
      <c r="Q404" s="1206"/>
      <c r="R404" s="1207"/>
    </row>
    <row r="405" spans="1:18">
      <c r="A405" s="1195"/>
      <c r="B405" s="1196" t="s">
        <v>910</v>
      </c>
      <c r="C405" s="1196" t="s">
        <v>911</v>
      </c>
      <c r="D405" s="1196" t="s">
        <v>82</v>
      </c>
      <c r="E405" s="1197">
        <v>41654</v>
      </c>
      <c r="F405" s="1198"/>
      <c r="G405" s="1199"/>
      <c r="H405" s="1199"/>
      <c r="I405" s="1199"/>
      <c r="J405" s="1200"/>
      <c r="K405" s="1201">
        <v>3265788</v>
      </c>
      <c r="L405" s="1202"/>
      <c r="M405" s="1203">
        <v>93</v>
      </c>
      <c r="N405" s="1204">
        <v>35116</v>
      </c>
      <c r="O405" s="1205"/>
      <c r="P405" s="1205"/>
      <c r="Q405" s="1206"/>
      <c r="R405" s="1207"/>
    </row>
    <row r="406" spans="1:18">
      <c r="A406" s="1195">
        <v>86</v>
      </c>
      <c r="B406" s="1196" t="s">
        <v>2112</v>
      </c>
      <c r="C406" s="1196" t="s">
        <v>912</v>
      </c>
      <c r="D406" s="1196" t="s">
        <v>38</v>
      </c>
      <c r="E406" s="1197">
        <v>39794</v>
      </c>
      <c r="F406" s="1198" t="s">
        <v>26</v>
      </c>
      <c r="G406" s="1199">
        <v>300000000</v>
      </c>
      <c r="H406" s="1199">
        <v>0</v>
      </c>
      <c r="I406" s="1199">
        <v>369245436.63999999</v>
      </c>
      <c r="J406" s="1200" t="s">
        <v>704</v>
      </c>
      <c r="K406" s="1201"/>
      <c r="L406" s="1202"/>
      <c r="M406" s="1203"/>
      <c r="N406" s="1204"/>
      <c r="O406" s="1205"/>
      <c r="P406" s="1205"/>
      <c r="Q406" s="1206"/>
      <c r="R406" s="1207"/>
    </row>
    <row r="407" spans="1:18">
      <c r="A407" s="1195"/>
      <c r="B407" s="1196" t="s">
        <v>2112</v>
      </c>
      <c r="C407" s="1196" t="s">
        <v>912</v>
      </c>
      <c r="D407" s="1196" t="s">
        <v>38</v>
      </c>
      <c r="E407" s="1197">
        <v>41376</v>
      </c>
      <c r="F407" s="1198"/>
      <c r="G407" s="1199"/>
      <c r="H407" s="1199"/>
      <c r="I407" s="1199"/>
      <c r="J407" s="1200"/>
      <c r="K407" s="1201">
        <v>300000000</v>
      </c>
      <c r="L407" s="1202"/>
      <c r="M407" s="1203">
        <v>300000</v>
      </c>
      <c r="N407" s="1204">
        <v>1000</v>
      </c>
      <c r="O407" s="1205"/>
      <c r="P407" s="1205"/>
      <c r="Q407" s="1206"/>
      <c r="R407" s="1207"/>
    </row>
    <row r="408" spans="1:18">
      <c r="A408" s="1195">
        <v>45</v>
      </c>
      <c r="B408" s="1196" t="s">
        <v>913</v>
      </c>
      <c r="C408" s="1196" t="s">
        <v>666</v>
      </c>
      <c r="D408" s="1196" t="s">
        <v>55</v>
      </c>
      <c r="E408" s="1197">
        <v>39794</v>
      </c>
      <c r="F408" s="1198" t="s">
        <v>26</v>
      </c>
      <c r="G408" s="1199">
        <v>20500000</v>
      </c>
      <c r="H408" s="1199">
        <v>0</v>
      </c>
      <c r="I408" s="1199">
        <v>23572379.219999999</v>
      </c>
      <c r="J408" s="1200" t="s">
        <v>655</v>
      </c>
      <c r="K408" s="1201"/>
      <c r="L408" s="1202"/>
      <c r="M408" s="1203"/>
      <c r="N408" s="1204"/>
      <c r="O408" s="1205"/>
      <c r="P408" s="1205"/>
      <c r="Q408" s="1206"/>
      <c r="R408" s="1207"/>
    </row>
    <row r="409" spans="1:18">
      <c r="A409" s="1195"/>
      <c r="B409" s="1196" t="s">
        <v>913</v>
      </c>
      <c r="C409" s="1196" t="s">
        <v>666</v>
      </c>
      <c r="D409" s="1196" t="s">
        <v>55</v>
      </c>
      <c r="E409" s="1197">
        <v>40808</v>
      </c>
      <c r="F409" s="1198"/>
      <c r="G409" s="1199"/>
      <c r="H409" s="1199"/>
      <c r="I409" s="1199"/>
      <c r="J409" s="1200"/>
      <c r="K409" s="1201">
        <v>20500000</v>
      </c>
      <c r="L409" s="1202"/>
      <c r="M409" s="1203">
        <v>20500</v>
      </c>
      <c r="N409" s="1204">
        <v>1000</v>
      </c>
      <c r="O409" s="1205"/>
      <c r="P409" s="1205"/>
      <c r="Q409" s="1206"/>
      <c r="R409" s="1207"/>
    </row>
    <row r="410" spans="1:18">
      <c r="A410" s="1195"/>
      <c r="B410" s="1196" t="s">
        <v>913</v>
      </c>
      <c r="C410" s="1196" t="s">
        <v>666</v>
      </c>
      <c r="D410" s="1196" t="s">
        <v>55</v>
      </c>
      <c r="E410" s="1197">
        <v>40856</v>
      </c>
      <c r="F410" s="1198"/>
      <c r="G410" s="1199"/>
      <c r="H410" s="1199"/>
      <c r="I410" s="1199"/>
      <c r="J410" s="1200"/>
      <c r="K410" s="1201"/>
      <c r="L410" s="1202"/>
      <c r="M410" s="1203"/>
      <c r="N410" s="1204"/>
      <c r="O410" s="1205"/>
      <c r="P410" s="1205"/>
      <c r="Q410" s="1206">
        <v>225157</v>
      </c>
      <c r="R410" s="1207">
        <v>450313.5</v>
      </c>
    </row>
    <row r="411" spans="1:18">
      <c r="A411" s="1195" t="s">
        <v>2000</v>
      </c>
      <c r="B411" s="1196" t="s">
        <v>914</v>
      </c>
      <c r="C411" s="1196" t="s">
        <v>915</v>
      </c>
      <c r="D411" s="1196" t="s">
        <v>151</v>
      </c>
      <c r="E411" s="1197">
        <v>39913</v>
      </c>
      <c r="F411" s="1198" t="s">
        <v>53</v>
      </c>
      <c r="G411" s="1199">
        <v>9439000</v>
      </c>
      <c r="H411" s="1199">
        <v>9439000</v>
      </c>
      <c r="I411" s="1199">
        <v>281859</v>
      </c>
      <c r="J411" s="1200" t="s">
        <v>801</v>
      </c>
      <c r="K411" s="1201"/>
      <c r="L411" s="1202"/>
      <c r="M411" s="1203"/>
      <c r="N411" s="1204"/>
      <c r="O411" s="1205"/>
      <c r="P411" s="1205"/>
      <c r="Q411" s="1206"/>
      <c r="R411" s="1207"/>
    </row>
    <row r="412" spans="1:18">
      <c r="A412" s="1195">
        <v>11</v>
      </c>
      <c r="B412" s="1196" t="s">
        <v>916</v>
      </c>
      <c r="C412" s="1196" t="s">
        <v>917</v>
      </c>
      <c r="D412" s="1196" t="s">
        <v>81</v>
      </c>
      <c r="E412" s="1197">
        <v>39773</v>
      </c>
      <c r="F412" s="1198" t="s">
        <v>26</v>
      </c>
      <c r="G412" s="1199">
        <v>400000000</v>
      </c>
      <c r="H412" s="1199">
        <v>0</v>
      </c>
      <c r="I412" s="1199">
        <v>442416666.67000002</v>
      </c>
      <c r="J412" s="1200" t="s">
        <v>655</v>
      </c>
      <c r="K412" s="1201"/>
      <c r="L412" s="1202"/>
      <c r="M412" s="1203"/>
      <c r="N412" s="1204"/>
      <c r="O412" s="1205"/>
      <c r="P412" s="1205"/>
      <c r="Q412" s="1206"/>
      <c r="R412" s="1207"/>
    </row>
    <row r="413" spans="1:18">
      <c r="A413" s="1195"/>
      <c r="B413" s="1196" t="s">
        <v>916</v>
      </c>
      <c r="C413" s="1196" t="s">
        <v>917</v>
      </c>
      <c r="D413" s="1196" t="s">
        <v>81</v>
      </c>
      <c r="E413" s="1197">
        <v>40177</v>
      </c>
      <c r="F413" s="1198"/>
      <c r="G413" s="1199"/>
      <c r="H413" s="1199"/>
      <c r="I413" s="1199"/>
      <c r="J413" s="1200"/>
      <c r="K413" s="1201">
        <v>200000000</v>
      </c>
      <c r="L413" s="1202"/>
      <c r="M413" s="1203">
        <v>200000</v>
      </c>
      <c r="N413" s="1204">
        <v>1000</v>
      </c>
      <c r="O413" s="1205"/>
      <c r="P413" s="1205"/>
      <c r="Q413" s="1206"/>
      <c r="R413" s="1207"/>
    </row>
    <row r="414" spans="1:18">
      <c r="A414" s="1195"/>
      <c r="B414" s="1196" t="s">
        <v>916</v>
      </c>
      <c r="C414" s="1196" t="s">
        <v>917</v>
      </c>
      <c r="D414" s="1196" t="s">
        <v>81</v>
      </c>
      <c r="E414" s="1197">
        <v>40240</v>
      </c>
      <c r="F414" s="1198"/>
      <c r="G414" s="1199"/>
      <c r="H414" s="1199"/>
      <c r="I414" s="1199"/>
      <c r="J414" s="1200"/>
      <c r="K414" s="1201">
        <v>200000000</v>
      </c>
      <c r="L414" s="1202"/>
      <c r="M414" s="1203">
        <v>200000</v>
      </c>
      <c r="N414" s="1204">
        <v>1000</v>
      </c>
      <c r="O414" s="1205"/>
      <c r="P414" s="1205"/>
      <c r="Q414" s="1206"/>
      <c r="R414" s="1207"/>
    </row>
    <row r="415" spans="1:18">
      <c r="A415" s="1195"/>
      <c r="B415" s="1196" t="s">
        <v>916</v>
      </c>
      <c r="C415" s="1196" t="s">
        <v>917</v>
      </c>
      <c r="D415" s="1196" t="s">
        <v>81</v>
      </c>
      <c r="E415" s="1197">
        <v>40275</v>
      </c>
      <c r="F415" s="1198"/>
      <c r="G415" s="1199"/>
      <c r="H415" s="1199"/>
      <c r="I415" s="1199"/>
      <c r="J415" s="1200"/>
      <c r="K415" s="1201"/>
      <c r="L415" s="1202"/>
      <c r="M415" s="1203"/>
      <c r="N415" s="1204"/>
      <c r="O415" s="1205"/>
      <c r="P415" s="1205"/>
      <c r="Q415" s="1206">
        <v>18500000</v>
      </c>
      <c r="R415" s="1207">
        <v>1128668</v>
      </c>
    </row>
    <row r="416" spans="1:18">
      <c r="A416" s="1195" t="s">
        <v>1979</v>
      </c>
      <c r="B416" s="1196" t="s">
        <v>918</v>
      </c>
      <c r="C416" s="1196" t="s">
        <v>919</v>
      </c>
      <c r="D416" s="1196" t="s">
        <v>92</v>
      </c>
      <c r="E416" s="1197">
        <v>39899</v>
      </c>
      <c r="F416" s="1198" t="s">
        <v>49</v>
      </c>
      <c r="G416" s="1199">
        <v>3000000</v>
      </c>
      <c r="H416" s="1199">
        <v>0</v>
      </c>
      <c r="I416" s="1199">
        <v>3318585.05</v>
      </c>
      <c r="J416" s="1200" t="s">
        <v>671</v>
      </c>
      <c r="K416" s="1201"/>
      <c r="L416" s="1202"/>
      <c r="M416" s="1203"/>
      <c r="N416" s="1204"/>
      <c r="O416" s="1205"/>
      <c r="P416" s="1205"/>
      <c r="Q416" s="1206"/>
      <c r="R416" s="1207"/>
    </row>
    <row r="417" spans="1:18">
      <c r="A417" s="1195"/>
      <c r="B417" s="1196" t="s">
        <v>918</v>
      </c>
      <c r="C417" s="1196" t="s">
        <v>919</v>
      </c>
      <c r="D417" s="1196" t="s">
        <v>92</v>
      </c>
      <c r="E417" s="1197">
        <v>41241</v>
      </c>
      <c r="F417" s="1198"/>
      <c r="G417" s="1199"/>
      <c r="H417" s="1199"/>
      <c r="I417" s="1199"/>
      <c r="J417" s="1200"/>
      <c r="K417" s="1201">
        <v>955825.5</v>
      </c>
      <c r="L417" s="1202"/>
      <c r="M417" s="1203">
        <v>1095</v>
      </c>
      <c r="N417" s="1204">
        <v>872.9</v>
      </c>
      <c r="O417" s="1205">
        <v>-139174.5</v>
      </c>
      <c r="P417" s="1205"/>
      <c r="Q417" s="1206"/>
      <c r="R417" s="1207"/>
    </row>
    <row r="418" spans="1:18">
      <c r="A418" s="1195"/>
      <c r="B418" s="1196" t="s">
        <v>918</v>
      </c>
      <c r="C418" s="1196" t="s">
        <v>919</v>
      </c>
      <c r="D418" s="1196" t="s">
        <v>92</v>
      </c>
      <c r="E418" s="1197">
        <v>41242</v>
      </c>
      <c r="F418" s="1198"/>
      <c r="G418" s="1199"/>
      <c r="H418" s="1199"/>
      <c r="I418" s="1199"/>
      <c r="J418" s="1200"/>
      <c r="K418" s="1201">
        <v>1662874.5</v>
      </c>
      <c r="L418" s="1202"/>
      <c r="M418" s="1203">
        <v>1905</v>
      </c>
      <c r="N418" s="1204">
        <v>872.9</v>
      </c>
      <c r="O418" s="1205">
        <v>-242125.5</v>
      </c>
      <c r="P418" s="1205"/>
      <c r="Q418" s="1206">
        <v>114021.5</v>
      </c>
      <c r="R418" s="1207">
        <v>150</v>
      </c>
    </row>
    <row r="419" spans="1:18">
      <c r="A419" s="1195"/>
      <c r="B419" s="1196" t="s">
        <v>918</v>
      </c>
      <c r="C419" s="1196" t="s">
        <v>919</v>
      </c>
      <c r="D419" s="1196" t="s">
        <v>92</v>
      </c>
      <c r="E419" s="1197">
        <v>41285</v>
      </c>
      <c r="F419" s="1198"/>
      <c r="G419" s="1199"/>
      <c r="H419" s="1199"/>
      <c r="I419" s="1199"/>
      <c r="J419" s="1200"/>
      <c r="K419" s="1201"/>
      <c r="L419" s="1202">
        <v>-25000</v>
      </c>
      <c r="M419" s="1203"/>
      <c r="N419" s="1204"/>
      <c r="O419" s="1205"/>
      <c r="P419" s="1205"/>
      <c r="Q419" s="1206"/>
      <c r="R419" s="1207"/>
    </row>
    <row r="420" spans="1:18">
      <c r="A420" s="1195">
        <v>82</v>
      </c>
      <c r="B420" s="1196" t="s">
        <v>920</v>
      </c>
      <c r="C420" s="1196" t="s">
        <v>921</v>
      </c>
      <c r="D420" s="1196" t="s">
        <v>112</v>
      </c>
      <c r="E420" s="1197">
        <v>39787</v>
      </c>
      <c r="F420" s="1198" t="s">
        <v>26</v>
      </c>
      <c r="G420" s="1199">
        <v>9950000</v>
      </c>
      <c r="H420" s="1199">
        <v>0</v>
      </c>
      <c r="I420" s="1199">
        <v>11166897.789999999</v>
      </c>
      <c r="J420" s="1200" t="s">
        <v>671</v>
      </c>
      <c r="K420" s="1201"/>
      <c r="L420" s="1202"/>
      <c r="M420" s="1203"/>
      <c r="N420" s="1204"/>
      <c r="O420" s="1205"/>
      <c r="P420" s="1205"/>
      <c r="Q420" s="1206"/>
      <c r="R420" s="1207"/>
    </row>
    <row r="421" spans="1:18">
      <c r="A421" s="1195"/>
      <c r="B421" s="1196" t="s">
        <v>920</v>
      </c>
      <c r="C421" s="1196" t="s">
        <v>921</v>
      </c>
      <c r="D421" s="1196" t="s">
        <v>112</v>
      </c>
      <c r="E421" s="1197">
        <v>41341</v>
      </c>
      <c r="F421" s="1198"/>
      <c r="G421" s="1199"/>
      <c r="H421" s="1199"/>
      <c r="I421" s="1199"/>
      <c r="J421" s="1200"/>
      <c r="K421" s="1201">
        <v>3772645</v>
      </c>
      <c r="L421" s="1202"/>
      <c r="M421" s="1203">
        <v>3950</v>
      </c>
      <c r="N421" s="1204">
        <v>955.1</v>
      </c>
      <c r="O421" s="1205">
        <v>-177355</v>
      </c>
      <c r="P421" s="1205"/>
      <c r="Q421" s="1206"/>
      <c r="R421" s="1207"/>
    </row>
    <row r="422" spans="1:18">
      <c r="A422" s="1195"/>
      <c r="B422" s="1196" t="s">
        <v>920</v>
      </c>
      <c r="C422" s="1196" t="s">
        <v>921</v>
      </c>
      <c r="D422" s="1196" t="s">
        <v>112</v>
      </c>
      <c r="E422" s="1197">
        <v>41344</v>
      </c>
      <c r="F422" s="1198"/>
      <c r="G422" s="1199"/>
      <c r="H422" s="1199"/>
      <c r="I422" s="1199"/>
      <c r="J422" s="1200"/>
      <c r="K422" s="1201">
        <v>5730600</v>
      </c>
      <c r="L422" s="1202"/>
      <c r="M422" s="1203">
        <v>6000</v>
      </c>
      <c r="N422" s="1204">
        <v>955.1</v>
      </c>
      <c r="O422" s="1205">
        <v>-269400</v>
      </c>
      <c r="P422" s="1205"/>
      <c r="Q422" s="1206"/>
      <c r="R422" s="1207"/>
    </row>
    <row r="423" spans="1:18">
      <c r="A423" s="1195"/>
      <c r="B423" s="1196" t="s">
        <v>920</v>
      </c>
      <c r="C423" s="1196" t="s">
        <v>921</v>
      </c>
      <c r="D423" s="1196" t="s">
        <v>112</v>
      </c>
      <c r="E423" s="1197">
        <v>41373</v>
      </c>
      <c r="F423" s="1198"/>
      <c r="G423" s="1199"/>
      <c r="H423" s="1199"/>
      <c r="I423" s="1199"/>
      <c r="J423" s="1200"/>
      <c r="K423" s="1201"/>
      <c r="L423" s="1202">
        <v>-95032.45</v>
      </c>
      <c r="M423" s="1203"/>
      <c r="N423" s="1204"/>
      <c r="O423" s="1205"/>
      <c r="P423" s="1205"/>
      <c r="Q423" s="1206"/>
      <c r="R423" s="1207"/>
    </row>
    <row r="424" spans="1:18">
      <c r="A424" s="1195"/>
      <c r="B424" s="1196" t="s">
        <v>920</v>
      </c>
      <c r="C424" s="1196" t="s">
        <v>921</v>
      </c>
      <c r="D424" s="1196" t="s">
        <v>112</v>
      </c>
      <c r="E424" s="1197">
        <v>41374</v>
      </c>
      <c r="F424" s="1198"/>
      <c r="G424" s="1199"/>
      <c r="H424" s="1199"/>
      <c r="I424" s="1199"/>
      <c r="J424" s="1200"/>
      <c r="K424" s="1201"/>
      <c r="L424" s="1202"/>
      <c r="M424" s="1203"/>
      <c r="N424" s="1204"/>
      <c r="O424" s="1205"/>
      <c r="P424" s="1205"/>
      <c r="Q424" s="1206">
        <v>99000</v>
      </c>
      <c r="R424" s="1207">
        <v>60000</v>
      </c>
    </row>
    <row r="425" spans="1:18">
      <c r="A425" s="1195"/>
      <c r="B425" s="1196" t="s">
        <v>920</v>
      </c>
      <c r="C425" s="1196" t="s">
        <v>921</v>
      </c>
      <c r="D425" s="1196" t="s">
        <v>112</v>
      </c>
      <c r="E425" s="1197">
        <v>41437</v>
      </c>
      <c r="F425" s="1198"/>
      <c r="G425" s="1199"/>
      <c r="H425" s="1199"/>
      <c r="I425" s="1199"/>
      <c r="J425" s="1200"/>
      <c r="K425" s="1201"/>
      <c r="L425" s="1202"/>
      <c r="M425" s="1203"/>
      <c r="N425" s="1204"/>
      <c r="O425" s="1205"/>
      <c r="P425" s="1205"/>
      <c r="Q425" s="1206">
        <v>225647.45</v>
      </c>
      <c r="R425" s="1207">
        <v>145579</v>
      </c>
    </row>
    <row r="426" spans="1:18">
      <c r="A426" s="1195" t="s">
        <v>1983</v>
      </c>
      <c r="B426" s="1196" t="s">
        <v>922</v>
      </c>
      <c r="C426" s="1196" t="s">
        <v>923</v>
      </c>
      <c r="D426" s="1196" t="s">
        <v>92</v>
      </c>
      <c r="E426" s="1197">
        <v>40053</v>
      </c>
      <c r="F426" s="1198" t="s">
        <v>49</v>
      </c>
      <c r="G426" s="1199">
        <v>16015000</v>
      </c>
      <c r="H426" s="1199">
        <v>0</v>
      </c>
      <c r="I426" s="1199">
        <v>14257487.710000001</v>
      </c>
      <c r="J426" s="1200" t="s">
        <v>671</v>
      </c>
      <c r="K426" s="1201"/>
      <c r="L426" s="1202"/>
      <c r="M426" s="1203"/>
      <c r="N426" s="1204"/>
      <c r="O426" s="1205"/>
      <c r="P426" s="1205"/>
      <c r="Q426" s="1206"/>
      <c r="R426" s="1207"/>
    </row>
    <row r="427" spans="1:18">
      <c r="A427" s="1195"/>
      <c r="B427" s="1196" t="s">
        <v>922</v>
      </c>
      <c r="C427" s="1196" t="s">
        <v>923</v>
      </c>
      <c r="D427" s="1196" t="s">
        <v>92</v>
      </c>
      <c r="E427" s="1197">
        <v>41341</v>
      </c>
      <c r="F427" s="1198"/>
      <c r="G427" s="1199"/>
      <c r="H427" s="1199"/>
      <c r="I427" s="1199"/>
      <c r="J427" s="1200"/>
      <c r="K427" s="1201">
        <v>397550</v>
      </c>
      <c r="L427" s="1202"/>
      <c r="M427" s="1203">
        <v>500</v>
      </c>
      <c r="N427" s="1204">
        <v>795.1</v>
      </c>
      <c r="O427" s="1205">
        <v>-102450</v>
      </c>
      <c r="P427" s="1205"/>
      <c r="Q427" s="1206">
        <v>389857.05</v>
      </c>
      <c r="R427" s="1207">
        <v>450</v>
      </c>
    </row>
    <row r="428" spans="1:18">
      <c r="A428" s="1195"/>
      <c r="B428" s="1196" t="s">
        <v>922</v>
      </c>
      <c r="C428" s="1196" t="s">
        <v>923</v>
      </c>
      <c r="D428" s="1196" t="s">
        <v>92</v>
      </c>
      <c r="E428" s="1197">
        <v>41344</v>
      </c>
      <c r="F428" s="1198"/>
      <c r="G428" s="1199"/>
      <c r="H428" s="1199"/>
      <c r="I428" s="1199"/>
      <c r="J428" s="1200"/>
      <c r="K428" s="1201">
        <v>12335976.5</v>
      </c>
      <c r="L428" s="1202"/>
      <c r="M428" s="1203">
        <v>15515</v>
      </c>
      <c r="N428" s="1204">
        <v>795.1</v>
      </c>
      <c r="O428" s="1205">
        <v>-3179023.5</v>
      </c>
      <c r="P428" s="1205"/>
      <c r="Q428" s="1206">
        <v>25990.47</v>
      </c>
      <c r="R428" s="1207">
        <v>30</v>
      </c>
    </row>
    <row r="429" spans="1:18">
      <c r="A429" s="1195"/>
      <c r="B429" s="1196" t="s">
        <v>922</v>
      </c>
      <c r="C429" s="1196" t="s">
        <v>923</v>
      </c>
      <c r="D429" s="1196" t="s">
        <v>92</v>
      </c>
      <c r="E429" s="1197">
        <v>41373</v>
      </c>
      <c r="F429" s="1198"/>
      <c r="G429" s="1199"/>
      <c r="H429" s="1199"/>
      <c r="I429" s="1199"/>
      <c r="J429" s="1200"/>
      <c r="K429" s="1201"/>
      <c r="L429" s="1202">
        <v>-127335.27</v>
      </c>
      <c r="M429" s="1203"/>
      <c r="N429" s="1204"/>
      <c r="O429" s="1205"/>
      <c r="P429" s="1205"/>
      <c r="Q429" s="1206"/>
      <c r="R429" s="1207"/>
    </row>
    <row r="430" spans="1:18">
      <c r="A430" s="1195">
        <v>45</v>
      </c>
      <c r="B430" s="1196" t="s">
        <v>924</v>
      </c>
      <c r="C430" s="1196" t="s">
        <v>743</v>
      </c>
      <c r="D430" s="1196" t="s">
        <v>94</v>
      </c>
      <c r="E430" s="1197">
        <v>39801</v>
      </c>
      <c r="F430" s="1198" t="s">
        <v>26</v>
      </c>
      <c r="G430" s="1199">
        <v>64450000</v>
      </c>
      <c r="H430" s="1199">
        <v>0</v>
      </c>
      <c r="I430" s="1199">
        <v>73357086.719999999</v>
      </c>
      <c r="J430" s="1200" t="s">
        <v>655</v>
      </c>
      <c r="K430" s="1201"/>
      <c r="L430" s="1202"/>
      <c r="M430" s="1203"/>
      <c r="N430" s="1204"/>
      <c r="O430" s="1205"/>
      <c r="P430" s="1205"/>
      <c r="Q430" s="1206"/>
      <c r="R430" s="1207"/>
    </row>
    <row r="431" spans="1:18">
      <c r="A431" s="1195"/>
      <c r="B431" s="1196" t="s">
        <v>924</v>
      </c>
      <c r="C431" s="1196" t="s">
        <v>743</v>
      </c>
      <c r="D431" s="1196" t="s">
        <v>94</v>
      </c>
      <c r="E431" s="1197">
        <v>40794</v>
      </c>
      <c r="F431" s="1198"/>
      <c r="G431" s="1199"/>
      <c r="H431" s="1199"/>
      <c r="I431" s="1199"/>
      <c r="J431" s="1200"/>
      <c r="K431" s="1201">
        <v>64450000</v>
      </c>
      <c r="L431" s="1202"/>
      <c r="M431" s="1203">
        <v>64450</v>
      </c>
      <c r="N431" s="1204">
        <v>1000</v>
      </c>
      <c r="O431" s="1205"/>
      <c r="P431" s="1205"/>
      <c r="Q431" s="1206"/>
      <c r="R431" s="1207"/>
    </row>
    <row r="432" spans="1:18">
      <c r="A432" s="1195"/>
      <c r="B432" s="1196" t="s">
        <v>924</v>
      </c>
      <c r="C432" s="1196" t="s">
        <v>743</v>
      </c>
      <c r="D432" s="1196" t="s">
        <v>94</v>
      </c>
      <c r="E432" s="1197">
        <v>40870</v>
      </c>
      <c r="F432" s="1198"/>
      <c r="G432" s="1199"/>
      <c r="H432" s="1199"/>
      <c r="I432" s="1199"/>
      <c r="J432" s="1200"/>
      <c r="K432" s="1201"/>
      <c r="L432" s="1202"/>
      <c r="M432" s="1203"/>
      <c r="N432" s="1204"/>
      <c r="O432" s="1205"/>
      <c r="P432" s="1205"/>
      <c r="Q432" s="1206">
        <v>143677</v>
      </c>
      <c r="R432" s="1207">
        <v>895968</v>
      </c>
    </row>
    <row r="433" spans="1:18">
      <c r="A433" s="1195">
        <v>44</v>
      </c>
      <c r="B433" s="1196" t="s">
        <v>925</v>
      </c>
      <c r="C433" s="1196" t="s">
        <v>926</v>
      </c>
      <c r="D433" s="1196" t="s">
        <v>98</v>
      </c>
      <c r="E433" s="1197">
        <v>39822</v>
      </c>
      <c r="F433" s="1198" t="s">
        <v>26</v>
      </c>
      <c r="G433" s="1199">
        <v>16500000</v>
      </c>
      <c r="H433" s="1199">
        <v>0</v>
      </c>
      <c r="I433" s="1199">
        <v>19178479</v>
      </c>
      <c r="J433" s="1200" t="s">
        <v>655</v>
      </c>
      <c r="K433" s="1201"/>
      <c r="L433" s="1202"/>
      <c r="M433" s="1203"/>
      <c r="N433" s="1204"/>
      <c r="O433" s="1205"/>
      <c r="P433" s="1205"/>
      <c r="Q433" s="1206"/>
      <c r="R433" s="1207"/>
    </row>
    <row r="434" spans="1:18">
      <c r="A434" s="1195"/>
      <c r="B434" s="1196" t="s">
        <v>925</v>
      </c>
      <c r="C434" s="1196" t="s">
        <v>926</v>
      </c>
      <c r="D434" s="1196" t="s">
        <v>98</v>
      </c>
      <c r="E434" s="1197">
        <v>40773</v>
      </c>
      <c r="F434" s="1198"/>
      <c r="G434" s="1199"/>
      <c r="H434" s="1199"/>
      <c r="I434" s="1199"/>
      <c r="J434" s="1200"/>
      <c r="K434" s="1201">
        <v>16500000</v>
      </c>
      <c r="L434" s="1202"/>
      <c r="M434" s="1203">
        <v>16500</v>
      </c>
      <c r="N434" s="1204">
        <v>1000</v>
      </c>
      <c r="O434" s="1205"/>
      <c r="P434" s="1205"/>
      <c r="Q434" s="1206"/>
      <c r="R434" s="1207"/>
    </row>
    <row r="435" spans="1:18">
      <c r="A435" s="1195"/>
      <c r="B435" s="1196" t="s">
        <v>925</v>
      </c>
      <c r="C435" s="1196" t="s">
        <v>926</v>
      </c>
      <c r="D435" s="1196" t="s">
        <v>98</v>
      </c>
      <c r="E435" s="1197">
        <v>40814</v>
      </c>
      <c r="F435" s="1198"/>
      <c r="G435" s="1199"/>
      <c r="H435" s="1199"/>
      <c r="I435" s="1199"/>
      <c r="J435" s="1200"/>
      <c r="K435" s="1201"/>
      <c r="L435" s="1202"/>
      <c r="M435" s="1203"/>
      <c r="N435" s="1204"/>
      <c r="O435" s="1205"/>
      <c r="P435" s="1205"/>
      <c r="Q435" s="1206">
        <v>526604</v>
      </c>
      <c r="R435" s="1207">
        <v>263859</v>
      </c>
    </row>
    <row r="436" spans="1:18">
      <c r="A436" s="1195" t="s">
        <v>1979</v>
      </c>
      <c r="B436" s="1196" t="s">
        <v>927</v>
      </c>
      <c r="C436" s="1196" t="s">
        <v>928</v>
      </c>
      <c r="D436" s="1196" t="s">
        <v>94</v>
      </c>
      <c r="E436" s="1197">
        <v>39857</v>
      </c>
      <c r="F436" s="1198" t="s">
        <v>49</v>
      </c>
      <c r="G436" s="1199">
        <v>10000000</v>
      </c>
      <c r="H436" s="1199">
        <v>0</v>
      </c>
      <c r="I436" s="1199">
        <v>10670784.029999999</v>
      </c>
      <c r="J436" s="1200" t="s">
        <v>671</v>
      </c>
      <c r="K436" s="1201"/>
      <c r="L436" s="1202"/>
      <c r="M436" s="1203"/>
      <c r="N436" s="1204"/>
      <c r="O436" s="1205"/>
      <c r="P436" s="1205"/>
      <c r="Q436" s="1206"/>
      <c r="R436" s="1207"/>
    </row>
    <row r="437" spans="1:18">
      <c r="A437" s="1195"/>
      <c r="B437" s="1196" t="s">
        <v>927</v>
      </c>
      <c r="C437" s="1196" t="s">
        <v>928</v>
      </c>
      <c r="D437" s="1196" t="s">
        <v>94</v>
      </c>
      <c r="E437" s="1197">
        <v>41474</v>
      </c>
      <c r="F437" s="1198"/>
      <c r="G437" s="1199"/>
      <c r="H437" s="1199"/>
      <c r="I437" s="1199"/>
      <c r="J437" s="1200"/>
      <c r="K437" s="1201">
        <v>46995</v>
      </c>
      <c r="L437" s="1202"/>
      <c r="M437" s="1203">
        <v>52</v>
      </c>
      <c r="N437" s="1204">
        <v>903.8</v>
      </c>
      <c r="O437" s="1205">
        <v>-5005</v>
      </c>
      <c r="P437" s="1205"/>
      <c r="Q437" s="1206"/>
      <c r="R437" s="1207"/>
    </row>
    <row r="438" spans="1:18">
      <c r="A438" s="1195"/>
      <c r="B438" s="1196" t="s">
        <v>927</v>
      </c>
      <c r="C438" s="1196" t="s">
        <v>928</v>
      </c>
      <c r="D438" s="1196" t="s">
        <v>94</v>
      </c>
      <c r="E438" s="1197">
        <v>41477</v>
      </c>
      <c r="F438" s="1198"/>
      <c r="G438" s="1199"/>
      <c r="H438" s="1199"/>
      <c r="I438" s="1199"/>
      <c r="J438" s="1200"/>
      <c r="K438" s="1201">
        <v>8990505</v>
      </c>
      <c r="L438" s="1202"/>
      <c r="M438" s="1203">
        <v>9948</v>
      </c>
      <c r="N438" s="1204">
        <v>903.8</v>
      </c>
      <c r="O438" s="1205">
        <v>-957495</v>
      </c>
      <c r="P438" s="1205"/>
      <c r="Q438" s="1206">
        <v>494381.25</v>
      </c>
      <c r="R438" s="1207">
        <v>50</v>
      </c>
    </row>
    <row r="439" spans="1:18">
      <c r="A439" s="1195"/>
      <c r="B439" s="1196" t="s">
        <v>927</v>
      </c>
      <c r="C439" s="1196" t="s">
        <v>928</v>
      </c>
      <c r="D439" s="1196" t="s">
        <v>94</v>
      </c>
      <c r="E439" s="1197">
        <v>41529</v>
      </c>
      <c r="F439" s="1198"/>
      <c r="G439" s="1199"/>
      <c r="H439" s="1199"/>
      <c r="I439" s="1199"/>
      <c r="J439" s="1200"/>
      <c r="K439" s="1201"/>
      <c r="L439" s="1202">
        <v>-90375</v>
      </c>
      <c r="M439" s="1203"/>
      <c r="N439" s="1204"/>
      <c r="O439" s="1205"/>
      <c r="P439" s="1205"/>
      <c r="Q439" s="1206"/>
      <c r="R439" s="1207"/>
    </row>
    <row r="440" spans="1:18">
      <c r="A440" s="1195" t="s">
        <v>1977</v>
      </c>
      <c r="B440" s="1196" t="s">
        <v>929</v>
      </c>
      <c r="C440" s="1196" t="s">
        <v>930</v>
      </c>
      <c r="D440" s="1196" t="s">
        <v>98</v>
      </c>
      <c r="E440" s="1197">
        <v>39899</v>
      </c>
      <c r="F440" s="1198" t="s">
        <v>49</v>
      </c>
      <c r="G440" s="1199">
        <v>574000</v>
      </c>
      <c r="H440" s="1199">
        <v>0</v>
      </c>
      <c r="I440" s="1199">
        <v>668142.53</v>
      </c>
      <c r="J440" s="1200" t="s">
        <v>655</v>
      </c>
      <c r="K440" s="1201"/>
      <c r="L440" s="1202"/>
      <c r="M440" s="1203"/>
      <c r="N440" s="1204"/>
      <c r="O440" s="1205"/>
      <c r="P440" s="1205"/>
      <c r="Q440" s="1206"/>
      <c r="R440" s="1207"/>
    </row>
    <row r="441" spans="1:18">
      <c r="A441" s="1195"/>
      <c r="B441" s="1196" t="s">
        <v>929</v>
      </c>
      <c r="C441" s="1196" t="s">
        <v>930</v>
      </c>
      <c r="D441" s="1196" t="s">
        <v>98</v>
      </c>
      <c r="E441" s="1197">
        <v>40842</v>
      </c>
      <c r="F441" s="1198"/>
      <c r="G441" s="1199"/>
      <c r="H441" s="1199"/>
      <c r="I441" s="1199"/>
      <c r="J441" s="1200"/>
      <c r="K441" s="1201">
        <v>574000</v>
      </c>
      <c r="L441" s="1202"/>
      <c r="M441" s="1203">
        <v>574</v>
      </c>
      <c r="N441" s="1204">
        <v>1000</v>
      </c>
      <c r="O441" s="1205"/>
      <c r="P441" s="1205"/>
      <c r="Q441" s="1206">
        <v>29000</v>
      </c>
      <c r="R441" s="1207">
        <v>29</v>
      </c>
    </row>
    <row r="442" spans="1:18">
      <c r="A442" s="1195"/>
      <c r="B442" s="1196" t="s">
        <v>931</v>
      </c>
      <c r="C442" s="1196" t="s">
        <v>932</v>
      </c>
      <c r="D442" s="1196" t="s">
        <v>105</v>
      </c>
      <c r="E442" s="1197">
        <v>39822</v>
      </c>
      <c r="F442" s="1198" t="s">
        <v>26</v>
      </c>
      <c r="G442" s="1199">
        <v>28000000</v>
      </c>
      <c r="H442" s="1199">
        <v>0</v>
      </c>
      <c r="I442" s="1199">
        <v>26480089.199999999</v>
      </c>
      <c r="J442" s="1200" t="s">
        <v>671</v>
      </c>
      <c r="K442" s="1201"/>
      <c r="L442" s="1202"/>
      <c r="M442" s="1203"/>
      <c r="N442" s="1204"/>
      <c r="O442" s="1205"/>
      <c r="P442" s="1205"/>
      <c r="Q442" s="1206"/>
      <c r="R442" s="1207"/>
    </row>
    <row r="443" spans="1:18">
      <c r="A443" s="1195"/>
      <c r="B443" s="1196" t="s">
        <v>931</v>
      </c>
      <c r="C443" s="1196" t="s">
        <v>932</v>
      </c>
      <c r="D443" s="1196" t="s">
        <v>105</v>
      </c>
      <c r="E443" s="1197">
        <v>41312</v>
      </c>
      <c r="F443" s="1198"/>
      <c r="G443" s="1199"/>
      <c r="H443" s="1199"/>
      <c r="I443" s="1199"/>
      <c r="J443" s="1200"/>
      <c r="K443" s="1201">
        <v>21633944.710000001</v>
      </c>
      <c r="L443" s="1202"/>
      <c r="M443" s="1203">
        <v>27661</v>
      </c>
      <c r="N443" s="1204">
        <v>782.1</v>
      </c>
      <c r="O443" s="1205">
        <v>-6027055.29</v>
      </c>
      <c r="P443" s="1205"/>
      <c r="Q443" s="1206"/>
      <c r="R443" s="1207"/>
    </row>
    <row r="444" spans="1:18">
      <c r="A444" s="1195"/>
      <c r="B444" s="1196" t="s">
        <v>931</v>
      </c>
      <c r="C444" s="1196" t="s">
        <v>932</v>
      </c>
      <c r="D444" s="1196" t="s">
        <v>105</v>
      </c>
      <c r="E444" s="1197">
        <v>41313</v>
      </c>
      <c r="F444" s="1198"/>
      <c r="G444" s="1199"/>
      <c r="H444" s="1199"/>
      <c r="I444" s="1199"/>
      <c r="J444" s="1200"/>
      <c r="K444" s="1201">
        <v>265135.28999999998</v>
      </c>
      <c r="L444" s="1202"/>
      <c r="M444" s="1203">
        <v>339</v>
      </c>
      <c r="N444" s="1204">
        <v>782.1</v>
      </c>
      <c r="O444" s="1205">
        <v>-73864.710000000006</v>
      </c>
      <c r="P444" s="1205"/>
      <c r="Q444" s="1206"/>
      <c r="R444" s="1207"/>
    </row>
    <row r="445" spans="1:18">
      <c r="A445" s="1195"/>
      <c r="B445" s="1196" t="s">
        <v>931</v>
      </c>
      <c r="C445" s="1196" t="s">
        <v>932</v>
      </c>
      <c r="D445" s="1196" t="s">
        <v>105</v>
      </c>
      <c r="E445" s="1197">
        <v>41359</v>
      </c>
      <c r="F445" s="1198"/>
      <c r="G445" s="1199"/>
      <c r="H445" s="1199"/>
      <c r="I445" s="1199"/>
      <c r="J445" s="1200"/>
      <c r="K445" s="1201"/>
      <c r="L445" s="1202">
        <v>-218990.8</v>
      </c>
      <c r="M445" s="1203"/>
      <c r="N445" s="1204"/>
      <c r="O445" s="1205"/>
      <c r="P445" s="1205"/>
      <c r="Q445" s="1206"/>
      <c r="R445" s="1207"/>
    </row>
    <row r="446" spans="1:18">
      <c r="A446" s="1195"/>
      <c r="B446" s="1196" t="s">
        <v>931</v>
      </c>
      <c r="C446" s="1196" t="s">
        <v>932</v>
      </c>
      <c r="D446" s="1196" t="s">
        <v>105</v>
      </c>
      <c r="E446" s="1197">
        <v>41437</v>
      </c>
      <c r="F446" s="1198"/>
      <c r="G446" s="1199"/>
      <c r="H446" s="1199"/>
      <c r="I446" s="1199"/>
      <c r="J446" s="1200"/>
      <c r="K446" s="1201"/>
      <c r="L446" s="1202"/>
      <c r="M446" s="1203"/>
      <c r="N446" s="1204"/>
      <c r="O446" s="1205"/>
      <c r="P446" s="1205"/>
      <c r="Q446" s="1206">
        <v>810000</v>
      </c>
      <c r="R446" s="1207">
        <v>500000</v>
      </c>
    </row>
    <row r="447" spans="1:18">
      <c r="A447" s="1195" t="s">
        <v>2001</v>
      </c>
      <c r="B447" s="1196" t="s">
        <v>933</v>
      </c>
      <c r="C447" s="1196" t="s">
        <v>934</v>
      </c>
      <c r="D447" s="1196" t="s">
        <v>87</v>
      </c>
      <c r="E447" s="1197">
        <v>39773</v>
      </c>
      <c r="F447" s="1198" t="s">
        <v>26</v>
      </c>
      <c r="G447" s="1199">
        <v>76898000</v>
      </c>
      <c r="H447" s="1199">
        <v>0</v>
      </c>
      <c r="I447" s="1199">
        <v>86821419.219999999</v>
      </c>
      <c r="J447" s="1200" t="s">
        <v>655</v>
      </c>
      <c r="K447" s="1201"/>
      <c r="L447" s="1202"/>
      <c r="M447" s="1203"/>
      <c r="N447" s="1204"/>
      <c r="O447" s="1205"/>
      <c r="P447" s="1205"/>
      <c r="Q447" s="1206"/>
      <c r="R447" s="1207"/>
    </row>
    <row r="448" spans="1:18">
      <c r="A448" s="1195"/>
      <c r="B448" s="1196" t="s">
        <v>933</v>
      </c>
      <c r="C448" s="1196" t="s">
        <v>934</v>
      </c>
      <c r="D448" s="1196" t="s">
        <v>87</v>
      </c>
      <c r="E448" s="1197">
        <v>40401</v>
      </c>
      <c r="F448" s="1198"/>
      <c r="G448" s="1199"/>
      <c r="H448" s="1199"/>
      <c r="I448" s="1199"/>
      <c r="J448" s="1200"/>
      <c r="K448" s="1201">
        <v>76898000</v>
      </c>
      <c r="L448" s="1202"/>
      <c r="M448" s="1203">
        <v>76898</v>
      </c>
      <c r="N448" s="1204">
        <v>1000</v>
      </c>
      <c r="O448" s="1205"/>
      <c r="P448" s="1205"/>
      <c r="Q448" s="1206"/>
      <c r="R448" s="1207"/>
    </row>
    <row r="449" spans="1:18">
      <c r="A449" s="1195"/>
      <c r="B449" s="1196" t="s">
        <v>933</v>
      </c>
      <c r="C449" s="1196" t="s">
        <v>934</v>
      </c>
      <c r="D449" s="1196" t="s">
        <v>87</v>
      </c>
      <c r="E449" s="1197">
        <v>40422</v>
      </c>
      <c r="F449" s="1198"/>
      <c r="G449" s="1199"/>
      <c r="H449" s="1199"/>
      <c r="I449" s="1199"/>
      <c r="J449" s="1200"/>
      <c r="K449" s="1201"/>
      <c r="L449" s="1202"/>
      <c r="M449" s="1203"/>
      <c r="N449" s="1204"/>
      <c r="O449" s="1205"/>
      <c r="P449" s="1205"/>
      <c r="Q449" s="1206">
        <v>3301647</v>
      </c>
      <c r="R449" s="1207">
        <v>398023</v>
      </c>
    </row>
    <row r="450" spans="1:18">
      <c r="A450" s="1195" t="s">
        <v>1978</v>
      </c>
      <c r="B450" s="1196" t="s">
        <v>935</v>
      </c>
      <c r="C450" s="1196" t="s">
        <v>936</v>
      </c>
      <c r="D450" s="1196" t="s">
        <v>94</v>
      </c>
      <c r="E450" s="1197">
        <v>39871</v>
      </c>
      <c r="F450" s="1198" t="s">
        <v>49</v>
      </c>
      <c r="G450" s="1199">
        <v>2260000</v>
      </c>
      <c r="H450" s="1199">
        <v>0</v>
      </c>
      <c r="I450" s="1199">
        <v>2689478.64</v>
      </c>
      <c r="J450" s="1200" t="s">
        <v>655</v>
      </c>
      <c r="K450" s="1201"/>
      <c r="L450" s="1202"/>
      <c r="M450" s="1203"/>
      <c r="N450" s="1204"/>
      <c r="O450" s="1205"/>
      <c r="P450" s="1205"/>
      <c r="Q450" s="1206"/>
      <c r="R450" s="1207"/>
    </row>
    <row r="451" spans="1:18">
      <c r="A451" s="1195"/>
      <c r="B451" s="1196" t="s">
        <v>935</v>
      </c>
      <c r="C451" s="1196" t="s">
        <v>936</v>
      </c>
      <c r="D451" s="1196" t="s">
        <v>94</v>
      </c>
      <c r="E451" s="1197">
        <v>40808</v>
      </c>
      <c r="F451" s="1198"/>
      <c r="G451" s="1199"/>
      <c r="H451" s="1199"/>
      <c r="I451" s="1199"/>
      <c r="J451" s="1200"/>
      <c r="K451" s="1201">
        <v>2260000</v>
      </c>
      <c r="L451" s="1202"/>
      <c r="M451" s="1203">
        <v>2260</v>
      </c>
      <c r="N451" s="1204">
        <v>1000</v>
      </c>
      <c r="O451" s="1205"/>
      <c r="P451" s="1205"/>
      <c r="Q451" s="1206">
        <v>113000</v>
      </c>
      <c r="R451" s="1207">
        <v>113</v>
      </c>
    </row>
    <row r="452" spans="1:18">
      <c r="A452" s="1195">
        <v>11</v>
      </c>
      <c r="B452" s="1196" t="s">
        <v>937</v>
      </c>
      <c r="C452" s="1196" t="s">
        <v>938</v>
      </c>
      <c r="D452" s="1196" t="s">
        <v>111</v>
      </c>
      <c r="E452" s="1197">
        <v>39766</v>
      </c>
      <c r="F452" s="1198" t="s">
        <v>26</v>
      </c>
      <c r="G452" s="1199">
        <v>2250000000</v>
      </c>
      <c r="H452" s="1199">
        <v>0</v>
      </c>
      <c r="I452" s="1199">
        <v>2582039543.4000001</v>
      </c>
      <c r="J452" s="1200" t="s">
        <v>655</v>
      </c>
      <c r="K452" s="1201"/>
      <c r="L452" s="1202"/>
      <c r="M452" s="1203"/>
      <c r="N452" s="1204"/>
      <c r="O452" s="1205"/>
      <c r="P452" s="1205"/>
      <c r="Q452" s="1206"/>
      <c r="R452" s="1207"/>
    </row>
    <row r="453" spans="1:18">
      <c r="A453" s="1195"/>
      <c r="B453" s="1196" t="s">
        <v>937</v>
      </c>
      <c r="C453" s="1196" t="s">
        <v>938</v>
      </c>
      <c r="D453" s="1196" t="s">
        <v>111</v>
      </c>
      <c r="E453" s="1197">
        <v>40254</v>
      </c>
      <c r="F453" s="1198"/>
      <c r="G453" s="1199"/>
      <c r="H453" s="1199"/>
      <c r="I453" s="1199"/>
      <c r="J453" s="1200"/>
      <c r="K453" s="1201">
        <v>2250000000</v>
      </c>
      <c r="L453" s="1202"/>
      <c r="M453" s="1203">
        <v>2250000</v>
      </c>
      <c r="N453" s="1204">
        <v>1000</v>
      </c>
      <c r="O453" s="1205"/>
      <c r="P453" s="1205"/>
      <c r="Q453" s="1206"/>
      <c r="R453" s="1207"/>
    </row>
    <row r="454" spans="1:18">
      <c r="A454" s="1195"/>
      <c r="B454" s="1196" t="s">
        <v>937</v>
      </c>
      <c r="C454" s="1196" t="s">
        <v>938</v>
      </c>
      <c r="D454" s="1196" t="s">
        <v>111</v>
      </c>
      <c r="E454" s="1197">
        <v>40310</v>
      </c>
      <c r="F454" s="1198"/>
      <c r="G454" s="1199"/>
      <c r="H454" s="1199"/>
      <c r="I454" s="1199"/>
      <c r="J454" s="1200"/>
      <c r="K454" s="1201"/>
      <c r="L454" s="1202"/>
      <c r="M454" s="1203"/>
      <c r="N454" s="1204"/>
      <c r="O454" s="1205"/>
      <c r="P454" s="1205"/>
      <c r="Q454" s="1206">
        <v>181102043.40000001</v>
      </c>
      <c r="R454" s="1207">
        <v>11479592</v>
      </c>
    </row>
    <row r="455" spans="1:18">
      <c r="A455" s="1195">
        <v>11</v>
      </c>
      <c r="B455" s="1196" t="s">
        <v>939</v>
      </c>
      <c r="C455" s="1196" t="s">
        <v>940</v>
      </c>
      <c r="D455" s="1196" t="s">
        <v>81</v>
      </c>
      <c r="E455" s="1197">
        <v>39822</v>
      </c>
      <c r="F455" s="1198" t="s">
        <v>26</v>
      </c>
      <c r="G455" s="1199">
        <v>5000000</v>
      </c>
      <c r="H455" s="1199">
        <v>0</v>
      </c>
      <c r="I455" s="1199">
        <v>5602969.6100000003</v>
      </c>
      <c r="J455" s="1200" t="s">
        <v>655</v>
      </c>
      <c r="K455" s="1201"/>
      <c r="L455" s="1202"/>
      <c r="M455" s="1203"/>
      <c r="N455" s="1204"/>
      <c r="O455" s="1205"/>
      <c r="P455" s="1205"/>
      <c r="Q455" s="1206"/>
      <c r="R455" s="1207"/>
    </row>
    <row r="456" spans="1:18">
      <c r="A456" s="1195"/>
      <c r="B456" s="1196" t="s">
        <v>939</v>
      </c>
      <c r="C456" s="1196" t="s">
        <v>940</v>
      </c>
      <c r="D456" s="1196" t="s">
        <v>81</v>
      </c>
      <c r="E456" s="1197">
        <v>40093</v>
      </c>
      <c r="F456" s="1198"/>
      <c r="G456" s="1199"/>
      <c r="H456" s="1199"/>
      <c r="I456" s="1199"/>
      <c r="J456" s="1200"/>
      <c r="K456" s="1201">
        <v>5000000</v>
      </c>
      <c r="L456" s="1202"/>
      <c r="M456" s="1203">
        <v>5000</v>
      </c>
      <c r="N456" s="1204">
        <v>1000</v>
      </c>
      <c r="O456" s="1205"/>
      <c r="P456" s="1205"/>
      <c r="Q456" s="1206"/>
      <c r="R456" s="1207"/>
    </row>
    <row r="457" spans="1:18">
      <c r="A457" s="1195"/>
      <c r="B457" s="1196" t="s">
        <v>939</v>
      </c>
      <c r="C457" s="1196" t="s">
        <v>940</v>
      </c>
      <c r="D457" s="1196" t="s">
        <v>81</v>
      </c>
      <c r="E457" s="1197">
        <v>41548</v>
      </c>
      <c r="F457" s="1198"/>
      <c r="G457" s="1199"/>
      <c r="H457" s="1199"/>
      <c r="I457" s="1199"/>
      <c r="J457" s="1200"/>
      <c r="K457" s="1201"/>
      <c r="L457" s="1202"/>
      <c r="M457" s="1203"/>
      <c r="N457" s="1204"/>
      <c r="O457" s="1205"/>
      <c r="P457" s="1205"/>
      <c r="Q457" s="1206">
        <v>566858.5</v>
      </c>
      <c r="R457" s="1207">
        <v>87209</v>
      </c>
    </row>
    <row r="458" spans="1:18">
      <c r="A458" s="1195" t="s">
        <v>1980</v>
      </c>
      <c r="B458" s="1196" t="s">
        <v>941</v>
      </c>
      <c r="C458" s="1196" t="s">
        <v>942</v>
      </c>
      <c r="D458" s="1196" t="s">
        <v>82</v>
      </c>
      <c r="E458" s="1197">
        <v>39955</v>
      </c>
      <c r="F458" s="1198" t="s">
        <v>160</v>
      </c>
      <c r="G458" s="1199">
        <v>20400000</v>
      </c>
      <c r="H458" s="1199">
        <v>0</v>
      </c>
      <c r="I458" s="1199">
        <v>21575016.539999999</v>
      </c>
      <c r="J458" s="1200" t="s">
        <v>671</v>
      </c>
      <c r="K458" s="1201"/>
      <c r="L458" s="1202"/>
      <c r="M458" s="1203"/>
      <c r="N458" s="1204"/>
      <c r="O458" s="1205"/>
      <c r="P458" s="1205"/>
      <c r="Q458" s="1206"/>
      <c r="R458" s="1207"/>
    </row>
    <row r="459" spans="1:18">
      <c r="A459" s="1195"/>
      <c r="B459" s="1196" t="s">
        <v>941</v>
      </c>
      <c r="C459" s="1196" t="s">
        <v>942</v>
      </c>
      <c r="D459" s="1196" t="s">
        <v>82</v>
      </c>
      <c r="E459" s="1197">
        <v>41128</v>
      </c>
      <c r="F459" s="1198"/>
      <c r="G459" s="1199"/>
      <c r="H459" s="1199"/>
      <c r="I459" s="1199"/>
      <c r="J459" s="1200"/>
      <c r="K459" s="1201">
        <v>130500</v>
      </c>
      <c r="L459" s="1202"/>
      <c r="M459" s="1203">
        <v>174000</v>
      </c>
      <c r="N459" s="1204">
        <v>0.75</v>
      </c>
      <c r="O459" s="1205">
        <v>-43500</v>
      </c>
      <c r="P459" s="1205"/>
      <c r="Q459" s="1206"/>
      <c r="R459" s="1207"/>
    </row>
    <row r="460" spans="1:18">
      <c r="A460" s="1195"/>
      <c r="B460" s="1196" t="s">
        <v>941</v>
      </c>
      <c r="C460" s="1196" t="s">
        <v>942</v>
      </c>
      <c r="D460" s="1196" t="s">
        <v>82</v>
      </c>
      <c r="E460" s="1197">
        <v>41129</v>
      </c>
      <c r="F460" s="1198"/>
      <c r="G460" s="1199"/>
      <c r="H460" s="1199"/>
      <c r="I460" s="1199"/>
      <c r="J460" s="1200"/>
      <c r="K460" s="1201">
        <v>1469250</v>
      </c>
      <c r="L460" s="1202"/>
      <c r="M460" s="1203">
        <v>1959000</v>
      </c>
      <c r="N460" s="1204">
        <v>0.75</v>
      </c>
      <c r="O460" s="1205">
        <v>-489750</v>
      </c>
      <c r="P460" s="1205"/>
      <c r="Q460" s="1206"/>
      <c r="R460" s="1207"/>
    </row>
    <row r="461" spans="1:18">
      <c r="A461" s="1195"/>
      <c r="B461" s="1196" t="s">
        <v>941</v>
      </c>
      <c r="C461" s="1196" t="s">
        <v>942</v>
      </c>
      <c r="D461" s="1196" t="s">
        <v>82</v>
      </c>
      <c r="E461" s="1197">
        <v>41130</v>
      </c>
      <c r="F461" s="1198"/>
      <c r="G461" s="1199"/>
      <c r="H461" s="1199"/>
      <c r="I461" s="1199"/>
      <c r="J461" s="1200"/>
      <c r="K461" s="1201">
        <v>13100250</v>
      </c>
      <c r="L461" s="1202"/>
      <c r="M461" s="1203">
        <v>17467000</v>
      </c>
      <c r="N461" s="1204">
        <v>0.75</v>
      </c>
      <c r="O461" s="1205">
        <v>-4366750</v>
      </c>
      <c r="P461" s="1205"/>
      <c r="Q461" s="1206">
        <v>792990</v>
      </c>
      <c r="R461" s="1207">
        <v>900000</v>
      </c>
    </row>
    <row r="462" spans="1:18">
      <c r="A462" s="1195"/>
      <c r="B462" s="1196" t="s">
        <v>941</v>
      </c>
      <c r="C462" s="1196" t="s">
        <v>942</v>
      </c>
      <c r="D462" s="1196" t="s">
        <v>82</v>
      </c>
      <c r="E462" s="1197">
        <v>41131</v>
      </c>
      <c r="F462" s="1198"/>
      <c r="G462" s="1199"/>
      <c r="H462" s="1199"/>
      <c r="I462" s="1199"/>
      <c r="J462" s="1200"/>
      <c r="K462" s="1201">
        <v>600000</v>
      </c>
      <c r="L462" s="1202"/>
      <c r="M462" s="1203">
        <v>800000</v>
      </c>
      <c r="N462" s="1204">
        <v>0.75</v>
      </c>
      <c r="O462" s="1205">
        <v>-200000</v>
      </c>
      <c r="P462" s="1205"/>
      <c r="Q462" s="1206">
        <v>105732</v>
      </c>
      <c r="R462" s="1207">
        <v>120000</v>
      </c>
    </row>
    <row r="463" spans="1:18">
      <c r="A463" s="1195"/>
      <c r="B463" s="1196" t="s">
        <v>941</v>
      </c>
      <c r="C463" s="1196" t="s">
        <v>942</v>
      </c>
      <c r="D463" s="1196" t="s">
        <v>82</v>
      </c>
      <c r="E463" s="1197">
        <v>41163</v>
      </c>
      <c r="F463" s="1198"/>
      <c r="G463" s="1199"/>
      <c r="H463" s="1199"/>
      <c r="I463" s="1199"/>
      <c r="J463" s="1200"/>
      <c r="K463" s="1201"/>
      <c r="L463" s="1202">
        <v>-153000</v>
      </c>
      <c r="M463" s="1203"/>
      <c r="N463" s="1204"/>
      <c r="O463" s="1205"/>
      <c r="P463" s="1205"/>
      <c r="Q463" s="1206"/>
      <c r="R463" s="1207"/>
    </row>
    <row r="464" spans="1:18">
      <c r="A464" s="1195" t="s">
        <v>1979</v>
      </c>
      <c r="B464" s="1196" t="s">
        <v>943</v>
      </c>
      <c r="C464" s="1196" t="s">
        <v>657</v>
      </c>
      <c r="D464" s="1196" t="s">
        <v>81</v>
      </c>
      <c r="E464" s="1197">
        <v>39836</v>
      </c>
      <c r="F464" s="1198" t="s">
        <v>49</v>
      </c>
      <c r="G464" s="1199">
        <v>7701000</v>
      </c>
      <c r="H464" s="1199">
        <v>0</v>
      </c>
      <c r="I464" s="1199">
        <v>8451110.7899999991</v>
      </c>
      <c r="J464" s="1200" t="s">
        <v>671</v>
      </c>
      <c r="K464" s="1201"/>
      <c r="L464" s="1202"/>
      <c r="M464" s="1203"/>
      <c r="N464" s="1204"/>
      <c r="O464" s="1205"/>
      <c r="P464" s="1205"/>
      <c r="Q464" s="1206"/>
      <c r="R464" s="1207"/>
    </row>
    <row r="465" spans="1:18">
      <c r="A465" s="1195"/>
      <c r="B465" s="1196" t="s">
        <v>943</v>
      </c>
      <c r="C465" s="1196" t="s">
        <v>657</v>
      </c>
      <c r="D465" s="1196" t="s">
        <v>81</v>
      </c>
      <c r="E465" s="1197">
        <v>41472</v>
      </c>
      <c r="F465" s="1198"/>
      <c r="G465" s="1199"/>
      <c r="H465" s="1199"/>
      <c r="I465" s="1199"/>
      <c r="J465" s="1200"/>
      <c r="K465" s="1201">
        <v>7323651</v>
      </c>
      <c r="L465" s="1202"/>
      <c r="M465" s="1203">
        <v>7701</v>
      </c>
      <c r="N465" s="1204">
        <v>951</v>
      </c>
      <c r="O465" s="1205">
        <v>-377349</v>
      </c>
      <c r="P465" s="1205"/>
      <c r="Q465" s="1206">
        <v>362427.91</v>
      </c>
      <c r="R465" s="1207">
        <v>385</v>
      </c>
    </row>
    <row r="466" spans="1:18">
      <c r="A466" s="1195"/>
      <c r="B466" s="1196" t="s">
        <v>943</v>
      </c>
      <c r="C466" s="1196" t="s">
        <v>657</v>
      </c>
      <c r="D466" s="1196" t="s">
        <v>81</v>
      </c>
      <c r="E466" s="1197">
        <v>41529</v>
      </c>
      <c r="F466" s="1198"/>
      <c r="G466" s="1199"/>
      <c r="H466" s="1199"/>
      <c r="I466" s="1199"/>
      <c r="J466" s="1200"/>
      <c r="K466" s="1201"/>
      <c r="L466" s="1202">
        <v>-73236.509999999995</v>
      </c>
      <c r="M466" s="1203"/>
      <c r="N466" s="1204"/>
      <c r="O466" s="1205"/>
      <c r="P466" s="1205"/>
      <c r="Q466" s="1206"/>
      <c r="R466" s="1207"/>
    </row>
    <row r="467" spans="1:18">
      <c r="A467" s="1195" t="s">
        <v>1977</v>
      </c>
      <c r="B467" s="1196" t="s">
        <v>944</v>
      </c>
      <c r="C467" s="1196" t="s">
        <v>945</v>
      </c>
      <c r="D467" s="1196" t="s">
        <v>81</v>
      </c>
      <c r="E467" s="1197">
        <v>39829</v>
      </c>
      <c r="F467" s="1198" t="s">
        <v>49</v>
      </c>
      <c r="G467" s="1199">
        <v>2550000</v>
      </c>
      <c r="H467" s="1199">
        <v>0</v>
      </c>
      <c r="I467" s="1199">
        <v>2899659.67</v>
      </c>
      <c r="J467" s="1200" t="s">
        <v>655</v>
      </c>
      <c r="K467" s="1201"/>
      <c r="L467" s="1202"/>
      <c r="M467" s="1203"/>
      <c r="N467" s="1204"/>
      <c r="O467" s="1205"/>
      <c r="P467" s="1205"/>
      <c r="Q467" s="1206"/>
      <c r="R467" s="1207"/>
    </row>
    <row r="468" spans="1:18">
      <c r="A468" s="1195"/>
      <c r="B468" s="1196" t="s">
        <v>944</v>
      </c>
      <c r="C468" s="1196" t="s">
        <v>945</v>
      </c>
      <c r="D468" s="1196" t="s">
        <v>81</v>
      </c>
      <c r="E468" s="1197">
        <v>41262</v>
      </c>
      <c r="F468" s="1198"/>
      <c r="G468" s="1199"/>
      <c r="H468" s="1199"/>
      <c r="I468" s="1199"/>
      <c r="J468" s="1200"/>
      <c r="K468" s="1201">
        <v>2550000</v>
      </c>
      <c r="L468" s="1202"/>
      <c r="M468" s="1203">
        <v>2550</v>
      </c>
      <c r="N468" s="1204">
        <v>1000</v>
      </c>
      <c r="O468" s="1205"/>
      <c r="P468" s="1205"/>
      <c r="Q468" s="1206">
        <v>128000</v>
      </c>
      <c r="R468" s="1207">
        <v>128</v>
      </c>
    </row>
    <row r="469" spans="1:18">
      <c r="A469" s="1195" t="s">
        <v>1977</v>
      </c>
      <c r="B469" s="1196" t="s">
        <v>946</v>
      </c>
      <c r="C469" s="1196" t="s">
        <v>947</v>
      </c>
      <c r="D469" s="1196" t="s">
        <v>96</v>
      </c>
      <c r="E469" s="1197">
        <v>39878</v>
      </c>
      <c r="F469" s="1198" t="s">
        <v>49</v>
      </c>
      <c r="G469" s="1199">
        <v>500000</v>
      </c>
      <c r="H469" s="1199">
        <v>0</v>
      </c>
      <c r="I469" s="1199">
        <v>616741.75</v>
      </c>
      <c r="J469" s="1200" t="s">
        <v>655</v>
      </c>
      <c r="K469" s="1201"/>
      <c r="L469" s="1202"/>
      <c r="M469" s="1203"/>
      <c r="N469" s="1204"/>
      <c r="O469" s="1205"/>
      <c r="P469" s="1205"/>
      <c r="Q469" s="1206"/>
      <c r="R469" s="1207"/>
    </row>
    <row r="470" spans="1:18">
      <c r="A470" s="1195"/>
      <c r="B470" s="1196" t="s">
        <v>946</v>
      </c>
      <c r="C470" s="1196" t="s">
        <v>947</v>
      </c>
      <c r="D470" s="1196" t="s">
        <v>96</v>
      </c>
      <c r="E470" s="1197">
        <v>41108</v>
      </c>
      <c r="F470" s="1198"/>
      <c r="G470" s="1199"/>
      <c r="H470" s="1199"/>
      <c r="I470" s="1199"/>
      <c r="J470" s="1200"/>
      <c r="K470" s="1201">
        <v>500000</v>
      </c>
      <c r="L470" s="1202"/>
      <c r="M470" s="1203">
        <v>500</v>
      </c>
      <c r="N470" s="1204">
        <v>1000</v>
      </c>
      <c r="O470" s="1205"/>
      <c r="P470" s="1205"/>
      <c r="Q470" s="1206">
        <v>25000</v>
      </c>
      <c r="R470" s="1207">
        <v>25</v>
      </c>
    </row>
    <row r="471" spans="1:18">
      <c r="A471" s="1195" t="s">
        <v>1977</v>
      </c>
      <c r="B471" s="1196" t="s">
        <v>948</v>
      </c>
      <c r="C471" s="1196" t="s">
        <v>949</v>
      </c>
      <c r="D471" s="1196" t="s">
        <v>89</v>
      </c>
      <c r="E471" s="1197">
        <v>40067</v>
      </c>
      <c r="F471" s="1198" t="s">
        <v>49</v>
      </c>
      <c r="G471" s="1199">
        <v>52000000</v>
      </c>
      <c r="H471" s="1199">
        <v>0</v>
      </c>
      <c r="I471" s="1199">
        <v>57575699.539999999</v>
      </c>
      <c r="J471" s="1200" t="s">
        <v>655</v>
      </c>
      <c r="K471" s="1201"/>
      <c r="L471" s="1202"/>
      <c r="M471" s="1203"/>
      <c r="N471" s="1204"/>
      <c r="O471" s="1205"/>
      <c r="P471" s="1205"/>
      <c r="Q471" s="1206"/>
      <c r="R471" s="1207"/>
    </row>
    <row r="472" spans="1:18">
      <c r="A472" s="1195"/>
      <c r="B472" s="1196" t="s">
        <v>948</v>
      </c>
      <c r="C472" s="1196" t="s">
        <v>949</v>
      </c>
      <c r="D472" s="1196" t="s">
        <v>89</v>
      </c>
      <c r="E472" s="1197">
        <v>40450</v>
      </c>
      <c r="F472" s="1198"/>
      <c r="G472" s="1199"/>
      <c r="H472" s="1199"/>
      <c r="I472" s="1199"/>
      <c r="J472" s="1200"/>
      <c r="K472" s="1201">
        <v>52000000</v>
      </c>
      <c r="L472" s="1202"/>
      <c r="M472" s="1203">
        <v>52000</v>
      </c>
      <c r="N472" s="1204">
        <v>1000</v>
      </c>
      <c r="O472" s="1205"/>
      <c r="P472" s="1205"/>
      <c r="Q472" s="1206">
        <v>2600000</v>
      </c>
      <c r="R472" s="1207">
        <v>2600</v>
      </c>
    </row>
    <row r="473" spans="1:18">
      <c r="A473" s="1195" t="s">
        <v>1983</v>
      </c>
      <c r="B473" s="1196" t="s">
        <v>950</v>
      </c>
      <c r="C473" s="1196" t="s">
        <v>951</v>
      </c>
      <c r="D473" s="1196" t="s">
        <v>69</v>
      </c>
      <c r="E473" s="1197">
        <v>40018</v>
      </c>
      <c r="F473" s="1198" t="s">
        <v>49</v>
      </c>
      <c r="G473" s="1199">
        <v>3872000</v>
      </c>
      <c r="H473" s="1199">
        <v>3872000</v>
      </c>
      <c r="I473" s="1199">
        <v>1123415.57</v>
      </c>
      <c r="J473" s="1200" t="s">
        <v>660</v>
      </c>
      <c r="K473" s="1201"/>
      <c r="L473" s="1202"/>
      <c r="M473" s="1203"/>
      <c r="N473" s="1204"/>
      <c r="O473" s="1205"/>
      <c r="P473" s="1205"/>
      <c r="Q473" s="1206"/>
      <c r="R473" s="1207"/>
    </row>
    <row r="474" spans="1:18">
      <c r="A474" s="1195" t="s">
        <v>1994</v>
      </c>
      <c r="B474" s="1196" t="s">
        <v>952</v>
      </c>
      <c r="C474" s="1196" t="s">
        <v>953</v>
      </c>
      <c r="D474" s="1196" t="s">
        <v>81</v>
      </c>
      <c r="E474" s="1197">
        <v>39829</v>
      </c>
      <c r="F474" s="1198" t="s">
        <v>53</v>
      </c>
      <c r="G474" s="1199">
        <v>1747000</v>
      </c>
      <c r="H474" s="1199">
        <v>0</v>
      </c>
      <c r="I474" s="1199">
        <v>1823188.61</v>
      </c>
      <c r="J474" s="1200" t="s">
        <v>655</v>
      </c>
      <c r="K474" s="1201"/>
      <c r="L474" s="1202"/>
      <c r="M474" s="1203"/>
      <c r="N474" s="1204"/>
      <c r="O474" s="1205"/>
      <c r="P474" s="1205"/>
      <c r="Q474" s="1206"/>
      <c r="R474" s="1207"/>
    </row>
    <row r="475" spans="1:18">
      <c r="A475" s="1195"/>
      <c r="B475" s="1196" t="s">
        <v>952</v>
      </c>
      <c r="C475" s="1196" t="s">
        <v>953</v>
      </c>
      <c r="D475" s="1196" t="s">
        <v>81</v>
      </c>
      <c r="E475" s="1197">
        <v>40450</v>
      </c>
      <c r="F475" s="1198"/>
      <c r="G475" s="1199"/>
      <c r="H475" s="1199"/>
      <c r="I475" s="1199"/>
      <c r="J475" s="1200"/>
      <c r="K475" s="1201">
        <v>1747000</v>
      </c>
      <c r="L475" s="1202"/>
      <c r="M475" s="1203">
        <v>1747</v>
      </c>
      <c r="N475" s="1204">
        <v>1000</v>
      </c>
      <c r="O475" s="1205"/>
      <c r="P475" s="1205"/>
      <c r="Q475" s="1206"/>
      <c r="R475" s="1207"/>
    </row>
    <row r="476" spans="1:18">
      <c r="A476" s="1195">
        <v>44</v>
      </c>
      <c r="B476" s="1196" t="s">
        <v>954</v>
      </c>
      <c r="C476" s="1196" t="s">
        <v>955</v>
      </c>
      <c r="D476" s="1196" t="s">
        <v>101</v>
      </c>
      <c r="E476" s="1197">
        <v>39962</v>
      </c>
      <c r="F476" s="1198" t="s">
        <v>26</v>
      </c>
      <c r="G476" s="1199">
        <v>19468000</v>
      </c>
      <c r="H476" s="1199">
        <v>0</v>
      </c>
      <c r="I476" s="1199">
        <v>22802281.620000001</v>
      </c>
      <c r="J476" s="1200" t="s">
        <v>655</v>
      </c>
      <c r="K476" s="1201"/>
      <c r="L476" s="1202"/>
      <c r="M476" s="1203"/>
      <c r="N476" s="1204"/>
      <c r="O476" s="1205"/>
      <c r="P476" s="1205"/>
      <c r="Q476" s="1206"/>
      <c r="R476" s="1207"/>
    </row>
    <row r="477" spans="1:18">
      <c r="A477" s="1195"/>
      <c r="B477" s="1196" t="s">
        <v>954</v>
      </c>
      <c r="C477" s="1196" t="s">
        <v>955</v>
      </c>
      <c r="D477" s="1196" t="s">
        <v>101</v>
      </c>
      <c r="E477" s="1197">
        <v>40801</v>
      </c>
      <c r="F477" s="1198"/>
      <c r="G477" s="1199"/>
      <c r="H477" s="1199"/>
      <c r="I477" s="1199"/>
      <c r="J477" s="1200"/>
      <c r="K477" s="1201">
        <v>19468000</v>
      </c>
      <c r="L477" s="1202"/>
      <c r="M477" s="1203">
        <v>19468</v>
      </c>
      <c r="N477" s="1204">
        <v>1000</v>
      </c>
      <c r="O477" s="1205"/>
      <c r="P477" s="1205"/>
      <c r="Q477" s="1206"/>
      <c r="R477" s="1207"/>
    </row>
    <row r="478" spans="1:18">
      <c r="A478" s="1195"/>
      <c r="B478" s="1196" t="s">
        <v>954</v>
      </c>
      <c r="C478" s="1196" t="s">
        <v>955</v>
      </c>
      <c r="D478" s="1196" t="s">
        <v>101</v>
      </c>
      <c r="E478" s="1197">
        <v>40835</v>
      </c>
      <c r="F478" s="1198"/>
      <c r="G478" s="1199"/>
      <c r="H478" s="1199"/>
      <c r="I478" s="1199"/>
      <c r="J478" s="1200"/>
      <c r="K478" s="1201"/>
      <c r="L478" s="1202"/>
      <c r="M478" s="1203"/>
      <c r="N478" s="1204"/>
      <c r="O478" s="1205"/>
      <c r="P478" s="1205"/>
      <c r="Q478" s="1206">
        <v>1100869.5</v>
      </c>
      <c r="R478" s="1207">
        <v>386270</v>
      </c>
    </row>
    <row r="479" spans="1:18">
      <c r="A479" s="1215">
        <v>11101</v>
      </c>
      <c r="B479" s="1196" t="s">
        <v>956</v>
      </c>
      <c r="C479" s="1196" t="s">
        <v>957</v>
      </c>
      <c r="D479" s="1196" t="s">
        <v>131</v>
      </c>
      <c r="E479" s="1197">
        <v>39801</v>
      </c>
      <c r="F479" s="1198" t="s">
        <v>26</v>
      </c>
      <c r="G479" s="1199">
        <v>17680000</v>
      </c>
      <c r="H479" s="1199">
        <v>0</v>
      </c>
      <c r="I479" s="1199">
        <v>23135879.120000001</v>
      </c>
      <c r="J479" s="1200" t="s">
        <v>655</v>
      </c>
      <c r="K479" s="1201"/>
      <c r="L479" s="1202"/>
      <c r="M479" s="1203"/>
      <c r="N479" s="1204"/>
      <c r="O479" s="1205"/>
      <c r="P479" s="1205"/>
      <c r="Q479" s="1206"/>
      <c r="R479" s="1207"/>
    </row>
    <row r="480" spans="1:18">
      <c r="A480" s="1195"/>
      <c r="B480" s="1196" t="s">
        <v>956</v>
      </c>
      <c r="C480" s="1196" t="s">
        <v>957</v>
      </c>
      <c r="D480" s="1196" t="s">
        <v>131</v>
      </c>
      <c r="E480" s="1197">
        <v>41479</v>
      </c>
      <c r="F480" s="1198"/>
      <c r="G480" s="1199"/>
      <c r="H480" s="1199"/>
      <c r="I480" s="1199"/>
      <c r="J480" s="1200"/>
      <c r="K480" s="1201">
        <v>4500000</v>
      </c>
      <c r="L480" s="1202"/>
      <c r="M480" s="1203">
        <v>4500</v>
      </c>
      <c r="N480" s="1204">
        <v>1000</v>
      </c>
      <c r="O480" s="1205"/>
      <c r="P480" s="1205"/>
      <c r="Q480" s="1206"/>
      <c r="R480" s="1207"/>
    </row>
    <row r="481" spans="1:18">
      <c r="A481" s="1195"/>
      <c r="B481" s="1196" t="s">
        <v>956</v>
      </c>
      <c r="C481" s="1196" t="s">
        <v>957</v>
      </c>
      <c r="D481" s="1196" t="s">
        <v>131</v>
      </c>
      <c r="E481" s="1197">
        <v>41598</v>
      </c>
      <c r="F481" s="1198"/>
      <c r="G481" s="1199"/>
      <c r="H481" s="1199"/>
      <c r="I481" s="1199"/>
      <c r="J481" s="1200"/>
      <c r="K481" s="1201">
        <v>2500000</v>
      </c>
      <c r="L481" s="1202"/>
      <c r="M481" s="1203">
        <v>2500</v>
      </c>
      <c r="N481" s="1204">
        <v>1000</v>
      </c>
      <c r="O481" s="1205"/>
      <c r="P481" s="1205"/>
      <c r="Q481" s="1206"/>
      <c r="R481" s="1207"/>
    </row>
    <row r="482" spans="1:18">
      <c r="A482" s="1195"/>
      <c r="B482" s="1196" t="s">
        <v>956</v>
      </c>
      <c r="C482" s="1196" t="s">
        <v>957</v>
      </c>
      <c r="D482" s="1196" t="s">
        <v>131</v>
      </c>
      <c r="E482" s="1197">
        <v>41752</v>
      </c>
      <c r="F482" s="1198"/>
      <c r="G482" s="1199"/>
      <c r="H482" s="1199"/>
      <c r="I482" s="1199"/>
      <c r="J482" s="1200"/>
      <c r="K482" s="1201">
        <v>10680000</v>
      </c>
      <c r="L482" s="1202"/>
      <c r="M482" s="1203">
        <v>10680</v>
      </c>
      <c r="N482" s="1204">
        <v>1000</v>
      </c>
      <c r="O482" s="1205"/>
      <c r="P482" s="1205"/>
      <c r="Q482" s="1206"/>
      <c r="R482" s="1207"/>
    </row>
    <row r="483" spans="1:18">
      <c r="A483" s="1195"/>
      <c r="B483" s="1196" t="s">
        <v>956</v>
      </c>
      <c r="C483" s="1196" t="s">
        <v>957</v>
      </c>
      <c r="D483" s="1196" t="s">
        <v>131</v>
      </c>
      <c r="E483" s="1197">
        <v>41794</v>
      </c>
      <c r="F483" s="1198"/>
      <c r="G483" s="1199"/>
      <c r="H483" s="1199"/>
      <c r="I483" s="1199"/>
      <c r="J483" s="1200"/>
      <c r="K483" s="1201"/>
      <c r="L483" s="1202"/>
      <c r="M483" s="1203"/>
      <c r="N483" s="1204"/>
      <c r="O483" s="1205"/>
      <c r="P483" s="1205"/>
      <c r="Q483" s="1206">
        <v>780000</v>
      </c>
      <c r="R483" s="1207">
        <v>780000</v>
      </c>
    </row>
    <row r="484" spans="1:18">
      <c r="A484" s="1195" t="s">
        <v>1979</v>
      </c>
      <c r="B484" s="1196" t="s">
        <v>958</v>
      </c>
      <c r="C484" s="1196" t="s">
        <v>959</v>
      </c>
      <c r="D484" s="1196" t="s">
        <v>81</v>
      </c>
      <c r="E484" s="1197">
        <v>39871</v>
      </c>
      <c r="F484" s="1198" t="s">
        <v>49</v>
      </c>
      <c r="G484" s="1199">
        <v>3976000</v>
      </c>
      <c r="H484" s="1199">
        <v>0</v>
      </c>
      <c r="I484" s="1199">
        <v>4674050.16</v>
      </c>
      <c r="J484" s="1200" t="s">
        <v>671</v>
      </c>
      <c r="K484" s="1201"/>
      <c r="L484" s="1202"/>
      <c r="M484" s="1203"/>
      <c r="N484" s="1204"/>
      <c r="O484" s="1205"/>
      <c r="P484" s="1205"/>
      <c r="Q484" s="1206"/>
      <c r="R484" s="1207"/>
    </row>
    <row r="485" spans="1:18">
      <c r="A485" s="1195"/>
      <c r="B485" s="1196" t="s">
        <v>958</v>
      </c>
      <c r="C485" s="1196" t="s">
        <v>959</v>
      </c>
      <c r="D485" s="1196" t="s">
        <v>81</v>
      </c>
      <c r="E485" s="1197">
        <v>41243</v>
      </c>
      <c r="F485" s="1198"/>
      <c r="G485" s="1199"/>
      <c r="H485" s="1199"/>
      <c r="I485" s="1199"/>
      <c r="J485" s="1200"/>
      <c r="K485" s="1201">
        <v>3717560</v>
      </c>
      <c r="L485" s="1202"/>
      <c r="M485" s="1203">
        <v>3976</v>
      </c>
      <c r="N485" s="1204">
        <v>935</v>
      </c>
      <c r="O485" s="1205">
        <v>-258440</v>
      </c>
      <c r="P485" s="1205"/>
      <c r="Q485" s="1206">
        <v>167035</v>
      </c>
      <c r="R485" s="1207">
        <v>199</v>
      </c>
    </row>
    <row r="486" spans="1:18">
      <c r="A486" s="1195"/>
      <c r="B486" s="1196" t="s">
        <v>958</v>
      </c>
      <c r="C486" s="1196" t="s">
        <v>959</v>
      </c>
      <c r="D486" s="1196" t="s">
        <v>81</v>
      </c>
      <c r="E486" s="1197">
        <v>41285</v>
      </c>
      <c r="F486" s="1198"/>
      <c r="G486" s="1199"/>
      <c r="H486" s="1199"/>
      <c r="I486" s="1199"/>
      <c r="J486" s="1200"/>
      <c r="K486" s="1201"/>
      <c r="L486" s="1202">
        <v>-25000</v>
      </c>
      <c r="M486" s="1203"/>
      <c r="N486" s="1204"/>
      <c r="O486" s="1205"/>
      <c r="P486" s="1205"/>
      <c r="Q486" s="1206"/>
      <c r="R486" s="1207"/>
    </row>
    <row r="487" spans="1:18">
      <c r="A487" s="1195">
        <v>81</v>
      </c>
      <c r="B487" s="1196" t="s">
        <v>2113</v>
      </c>
      <c r="C487" s="1196" t="s">
        <v>960</v>
      </c>
      <c r="D487" s="1196" t="s">
        <v>131</v>
      </c>
      <c r="E487" s="1197">
        <v>39801</v>
      </c>
      <c r="F487" s="1198" t="s">
        <v>26</v>
      </c>
      <c r="G487" s="1199">
        <v>12643000</v>
      </c>
      <c r="H487" s="1199">
        <v>0</v>
      </c>
      <c r="I487" s="1199">
        <v>15206719.939999999</v>
      </c>
      <c r="J487" s="1200" t="s">
        <v>704</v>
      </c>
      <c r="K487" s="1201"/>
      <c r="L487" s="1202"/>
      <c r="M487" s="1203"/>
      <c r="N487" s="1204"/>
      <c r="O487" s="1205"/>
      <c r="P487" s="1205"/>
      <c r="Q487" s="1206"/>
      <c r="R487" s="1207"/>
    </row>
    <row r="488" spans="1:18">
      <c r="A488" s="1195"/>
      <c r="B488" s="1196" t="s">
        <v>2113</v>
      </c>
      <c r="C488" s="1196" t="s">
        <v>960</v>
      </c>
      <c r="D488" s="1196" t="s">
        <v>131</v>
      </c>
      <c r="E488" s="1197">
        <v>41283</v>
      </c>
      <c r="F488" s="1198"/>
      <c r="G488" s="1199"/>
      <c r="H488" s="1199"/>
      <c r="I488" s="1199"/>
      <c r="J488" s="1200"/>
      <c r="K488" s="1201">
        <v>12643000</v>
      </c>
      <c r="L488" s="1202"/>
      <c r="M488" s="1203">
        <v>12643</v>
      </c>
      <c r="N488" s="1204">
        <v>1000</v>
      </c>
      <c r="O488" s="1205"/>
      <c r="P488" s="1205"/>
      <c r="Q488" s="1206"/>
      <c r="R488" s="1207"/>
    </row>
    <row r="489" spans="1:18">
      <c r="A489" s="1195" t="s">
        <v>2128</v>
      </c>
      <c r="B489" s="1196" t="s">
        <v>961</v>
      </c>
      <c r="C489" s="1196" t="s">
        <v>962</v>
      </c>
      <c r="D489" s="1196" t="s">
        <v>80</v>
      </c>
      <c r="E489" s="1197">
        <v>39948</v>
      </c>
      <c r="F489" s="1198" t="s">
        <v>49</v>
      </c>
      <c r="G489" s="1199">
        <v>6970000</v>
      </c>
      <c r="H489" s="1199">
        <v>0</v>
      </c>
      <c r="I489" s="1199">
        <v>4240743.82</v>
      </c>
      <c r="J489" s="1200" t="s">
        <v>671</v>
      </c>
      <c r="K489" s="1201"/>
      <c r="L489" s="1202"/>
      <c r="M489" s="1203"/>
      <c r="N489" s="1204"/>
      <c r="O489" s="1205"/>
      <c r="P489" s="1205"/>
      <c r="Q489" s="1206"/>
      <c r="R489" s="1207"/>
    </row>
    <row r="490" spans="1:18">
      <c r="A490" s="1195"/>
      <c r="B490" s="1196" t="s">
        <v>961</v>
      </c>
      <c r="C490" s="1196" t="s">
        <v>962</v>
      </c>
      <c r="D490" s="1196" t="s">
        <v>80</v>
      </c>
      <c r="E490" s="1197">
        <v>41264</v>
      </c>
      <c r="F490" s="1198"/>
      <c r="G490" s="1199"/>
      <c r="H490" s="1199"/>
      <c r="I490" s="1199"/>
      <c r="J490" s="1200"/>
      <c r="K490" s="1201">
        <v>3136500</v>
      </c>
      <c r="L490" s="1202"/>
      <c r="M490" s="1203">
        <v>6970</v>
      </c>
      <c r="N490" s="1204">
        <v>450</v>
      </c>
      <c r="O490" s="1205">
        <v>-3833500</v>
      </c>
      <c r="P490" s="1205"/>
      <c r="Q490" s="1206">
        <v>157050</v>
      </c>
      <c r="R490" s="1207">
        <v>349</v>
      </c>
    </row>
    <row r="491" spans="1:18">
      <c r="A491" s="1195">
        <v>8</v>
      </c>
      <c r="B491" s="1196" t="s">
        <v>963</v>
      </c>
      <c r="C491" s="1196" t="s">
        <v>964</v>
      </c>
      <c r="D491" s="1196" t="s">
        <v>84</v>
      </c>
      <c r="E491" s="1197">
        <v>39906</v>
      </c>
      <c r="F491" s="1198" t="s">
        <v>49</v>
      </c>
      <c r="G491" s="1199">
        <v>12725000</v>
      </c>
      <c r="H491" s="1199">
        <v>0</v>
      </c>
      <c r="I491" s="1199">
        <v>16441884.630000001</v>
      </c>
      <c r="J491" s="1200" t="s">
        <v>671</v>
      </c>
      <c r="K491" s="1201"/>
      <c r="L491" s="1202"/>
      <c r="M491" s="1203"/>
      <c r="N491" s="1204"/>
      <c r="O491" s="1205"/>
      <c r="P491" s="1205"/>
      <c r="Q491" s="1206"/>
      <c r="R491" s="1207"/>
    </row>
    <row r="492" spans="1:18">
      <c r="A492" s="1195"/>
      <c r="B492" s="1196" t="s">
        <v>963</v>
      </c>
      <c r="C492" s="1196" t="s">
        <v>964</v>
      </c>
      <c r="D492" s="1196" t="s">
        <v>84</v>
      </c>
      <c r="E492" s="1197">
        <v>41677</v>
      </c>
      <c r="F492" s="1198"/>
      <c r="G492" s="1199"/>
      <c r="H492" s="1199"/>
      <c r="I492" s="1199"/>
      <c r="J492" s="1200"/>
      <c r="K492" s="1201">
        <v>3705037.5</v>
      </c>
      <c r="L492" s="1202"/>
      <c r="M492" s="1203">
        <v>3750</v>
      </c>
      <c r="N492" s="1204">
        <v>988</v>
      </c>
      <c r="O492" s="1205">
        <v>-44962.5</v>
      </c>
      <c r="P492" s="1205"/>
      <c r="Q492" s="1206">
        <v>85157.88</v>
      </c>
      <c r="R492" s="1207">
        <v>86</v>
      </c>
    </row>
    <row r="493" spans="1:18">
      <c r="A493" s="1195"/>
      <c r="B493" s="1196" t="s">
        <v>963</v>
      </c>
      <c r="C493" s="1196" t="s">
        <v>964</v>
      </c>
      <c r="D493" s="1196" t="s">
        <v>84</v>
      </c>
      <c r="E493" s="1197">
        <v>41680</v>
      </c>
      <c r="F493" s="1198"/>
      <c r="G493" s="1199"/>
      <c r="H493" s="1199"/>
      <c r="I493" s="1199"/>
      <c r="J493" s="1200"/>
      <c r="K493" s="1201">
        <v>8867389.75</v>
      </c>
      <c r="L493" s="1202"/>
      <c r="M493" s="1203">
        <v>8975</v>
      </c>
      <c r="N493" s="1204">
        <v>988</v>
      </c>
      <c r="O493" s="1205">
        <v>-107610.25</v>
      </c>
      <c r="P493" s="1205"/>
      <c r="Q493" s="1206">
        <v>544614.34</v>
      </c>
      <c r="R493" s="1207">
        <v>550</v>
      </c>
    </row>
    <row r="494" spans="1:18">
      <c r="A494" s="1195"/>
      <c r="B494" s="1196" t="s">
        <v>963</v>
      </c>
      <c r="C494" s="1196" t="s">
        <v>964</v>
      </c>
      <c r="D494" s="1196" t="s">
        <v>84</v>
      </c>
      <c r="E494" s="1197">
        <v>41717</v>
      </c>
      <c r="F494" s="1198"/>
      <c r="G494" s="1199"/>
      <c r="H494" s="1199"/>
      <c r="I494" s="1199"/>
      <c r="J494" s="1200"/>
      <c r="K494" s="1201"/>
      <c r="L494" s="1202">
        <v>-125724.27</v>
      </c>
      <c r="M494" s="1203"/>
      <c r="N494" s="1204"/>
      <c r="O494" s="1205"/>
      <c r="P494" s="1205"/>
      <c r="Q494" s="1206"/>
      <c r="R494" s="1207"/>
    </row>
    <row r="495" spans="1:18">
      <c r="A495" s="1195" t="s">
        <v>1978</v>
      </c>
      <c r="B495" s="1196" t="s">
        <v>965</v>
      </c>
      <c r="C495" s="1196" t="s">
        <v>966</v>
      </c>
      <c r="D495" s="1196" t="s">
        <v>97</v>
      </c>
      <c r="E495" s="1197">
        <v>39892</v>
      </c>
      <c r="F495" s="1198" t="s">
        <v>49</v>
      </c>
      <c r="G495" s="1199">
        <v>20000000</v>
      </c>
      <c r="H495" s="1199">
        <v>0</v>
      </c>
      <c r="I495" s="1199">
        <v>23628111.329999998</v>
      </c>
      <c r="J495" s="1200" t="s">
        <v>655</v>
      </c>
      <c r="K495" s="1201"/>
      <c r="L495" s="1202"/>
      <c r="M495" s="1203"/>
      <c r="N495" s="1204"/>
      <c r="O495" s="1205"/>
      <c r="P495" s="1205"/>
      <c r="Q495" s="1206"/>
      <c r="R495" s="1207"/>
    </row>
    <row r="496" spans="1:18">
      <c r="A496" s="1195"/>
      <c r="B496" s="1196" t="s">
        <v>965</v>
      </c>
      <c r="C496" s="1196" t="s">
        <v>966</v>
      </c>
      <c r="D496" s="1196" t="s">
        <v>97</v>
      </c>
      <c r="E496" s="1197">
        <v>40773</v>
      </c>
      <c r="F496" s="1198"/>
      <c r="G496" s="1199"/>
      <c r="H496" s="1199"/>
      <c r="I496" s="1199"/>
      <c r="J496" s="1200"/>
      <c r="K496" s="1201">
        <v>20000000</v>
      </c>
      <c r="L496" s="1202"/>
      <c r="M496" s="1203">
        <v>20000</v>
      </c>
      <c r="N496" s="1204">
        <v>1000</v>
      </c>
      <c r="O496" s="1205"/>
      <c r="P496" s="1205"/>
      <c r="Q496" s="1206">
        <v>1000000</v>
      </c>
      <c r="R496" s="1207">
        <v>1000</v>
      </c>
    </row>
    <row r="497" spans="1:18">
      <c r="A497" s="1195">
        <v>8</v>
      </c>
      <c r="B497" s="1196" t="s">
        <v>967</v>
      </c>
      <c r="C497" s="1196" t="s">
        <v>968</v>
      </c>
      <c r="D497" s="1196" t="s">
        <v>97</v>
      </c>
      <c r="E497" s="1197">
        <v>39871</v>
      </c>
      <c r="F497" s="1198" t="s">
        <v>49</v>
      </c>
      <c r="G497" s="1199">
        <v>17806000</v>
      </c>
      <c r="H497" s="1199">
        <v>0</v>
      </c>
      <c r="I497" s="1199">
        <v>7665362.8899999997</v>
      </c>
      <c r="J497" s="1200" t="s">
        <v>671</v>
      </c>
      <c r="K497" s="1201"/>
      <c r="L497" s="1202"/>
      <c r="M497" s="1203"/>
      <c r="N497" s="1204"/>
      <c r="O497" s="1205"/>
      <c r="P497" s="1205"/>
      <c r="Q497" s="1206"/>
      <c r="R497" s="1207"/>
    </row>
    <row r="498" spans="1:18">
      <c r="A498" s="1195"/>
      <c r="B498" s="1196" t="s">
        <v>967</v>
      </c>
      <c r="C498" s="1196" t="s">
        <v>968</v>
      </c>
      <c r="D498" s="1196" t="s">
        <v>97</v>
      </c>
      <c r="E498" s="1197">
        <v>41740</v>
      </c>
      <c r="F498" s="1198"/>
      <c r="G498" s="1199"/>
      <c r="H498" s="1199"/>
      <c r="I498" s="1199"/>
      <c r="J498" s="1200"/>
      <c r="K498" s="1201">
        <v>1322500.5</v>
      </c>
      <c r="L498" s="1202"/>
      <c r="M498" s="1203">
        <v>4401</v>
      </c>
      <c r="N498" s="1204">
        <v>300.5</v>
      </c>
      <c r="O498" s="1205">
        <v>-3078499.5</v>
      </c>
      <c r="P498" s="1205"/>
      <c r="Q498" s="1206">
        <v>72314.55</v>
      </c>
      <c r="R498" s="1207">
        <v>140</v>
      </c>
    </row>
    <row r="499" spans="1:18">
      <c r="A499" s="1195"/>
      <c r="B499" s="1196" t="s">
        <v>967</v>
      </c>
      <c r="C499" s="1196" t="s">
        <v>968</v>
      </c>
      <c r="D499" s="1196" t="s">
        <v>97</v>
      </c>
      <c r="E499" s="1197">
        <v>41743</v>
      </c>
      <c r="F499" s="1198"/>
      <c r="G499" s="1199"/>
      <c r="H499" s="1199"/>
      <c r="I499" s="1199"/>
      <c r="J499" s="1200"/>
      <c r="K499" s="1201">
        <v>4028202.5</v>
      </c>
      <c r="L499" s="1202"/>
      <c r="M499" s="1203">
        <v>13405</v>
      </c>
      <c r="N499" s="1204">
        <v>300.5</v>
      </c>
      <c r="O499" s="1205">
        <v>-9376797.5</v>
      </c>
      <c r="P499" s="1205"/>
      <c r="Q499" s="1206">
        <v>387399.37</v>
      </c>
      <c r="R499" s="1207">
        <v>750</v>
      </c>
    </row>
    <row r="500" spans="1:18">
      <c r="A500" s="1195"/>
      <c r="B500" s="1196" t="s">
        <v>967</v>
      </c>
      <c r="C500" s="1196" t="s">
        <v>968</v>
      </c>
      <c r="D500" s="1196" t="s">
        <v>97</v>
      </c>
      <c r="E500" s="1197">
        <v>41838</v>
      </c>
      <c r="F500" s="1198"/>
      <c r="G500" s="1199"/>
      <c r="H500" s="1199"/>
      <c r="I500" s="1199"/>
      <c r="J500" s="1200"/>
      <c r="K500" s="1201"/>
      <c r="L500" s="1202">
        <v>-53507.03</v>
      </c>
      <c r="M500" s="1203"/>
      <c r="N500" s="1204"/>
      <c r="O500" s="1205"/>
      <c r="P500" s="1205"/>
      <c r="Q500" s="1206"/>
      <c r="R500" s="1207"/>
    </row>
    <row r="501" spans="1:18">
      <c r="A501" s="1195" t="s">
        <v>2003</v>
      </c>
      <c r="B501" s="1196" t="s">
        <v>969</v>
      </c>
      <c r="C501" s="1196" t="s">
        <v>949</v>
      </c>
      <c r="D501" s="1196" t="s">
        <v>89</v>
      </c>
      <c r="E501" s="1197">
        <v>39850</v>
      </c>
      <c r="F501" s="1198" t="s">
        <v>49</v>
      </c>
      <c r="G501" s="1199">
        <v>1050000</v>
      </c>
      <c r="H501" s="1199">
        <v>0</v>
      </c>
      <c r="I501" s="1199">
        <v>1220300.6499999999</v>
      </c>
      <c r="J501" s="1200" t="s">
        <v>671</v>
      </c>
      <c r="K501" s="1201"/>
      <c r="L501" s="1202"/>
      <c r="M501" s="1203"/>
      <c r="N501" s="1204"/>
      <c r="O501" s="1205"/>
      <c r="P501" s="1205"/>
      <c r="Q501" s="1206"/>
      <c r="R501" s="1207"/>
    </row>
    <row r="502" spans="1:18">
      <c r="A502" s="1195"/>
      <c r="B502" s="1196" t="s">
        <v>969</v>
      </c>
      <c r="C502" s="1196" t="s">
        <v>949</v>
      </c>
      <c r="D502" s="1196" t="s">
        <v>89</v>
      </c>
      <c r="E502" s="1197">
        <v>41243</v>
      </c>
      <c r="F502" s="1198"/>
      <c r="G502" s="1199"/>
      <c r="H502" s="1199"/>
      <c r="I502" s="1199"/>
      <c r="J502" s="1200"/>
      <c r="K502" s="1201">
        <v>1002750</v>
      </c>
      <c r="L502" s="1202"/>
      <c r="M502" s="1203">
        <v>105</v>
      </c>
      <c r="N502" s="1204">
        <v>9550</v>
      </c>
      <c r="O502" s="1205">
        <v>-47250</v>
      </c>
      <c r="P502" s="1205"/>
      <c r="Q502" s="1206">
        <v>25000</v>
      </c>
      <c r="R502" s="1207">
        <v>5</v>
      </c>
    </row>
    <row r="503" spans="1:18">
      <c r="A503" s="1195"/>
      <c r="B503" s="1196" t="s">
        <v>969</v>
      </c>
      <c r="C503" s="1196" t="s">
        <v>949</v>
      </c>
      <c r="D503" s="1196" t="s">
        <v>89</v>
      </c>
      <c r="E503" s="1197">
        <v>41285</v>
      </c>
      <c r="F503" s="1198"/>
      <c r="G503" s="1199"/>
      <c r="H503" s="1199"/>
      <c r="I503" s="1199"/>
      <c r="J503" s="1200"/>
      <c r="K503" s="1201"/>
      <c r="L503" s="1202">
        <v>-10027.5</v>
      </c>
      <c r="M503" s="1203"/>
      <c r="N503" s="1204"/>
      <c r="O503" s="1205"/>
      <c r="P503" s="1205"/>
      <c r="Q503" s="1206"/>
      <c r="R503" s="1207"/>
    </row>
    <row r="504" spans="1:18">
      <c r="A504" s="1195"/>
      <c r="B504" s="1196" t="s">
        <v>969</v>
      </c>
      <c r="C504" s="1196" t="s">
        <v>949</v>
      </c>
      <c r="D504" s="1196" t="s">
        <v>89</v>
      </c>
      <c r="E504" s="1197">
        <v>41359</v>
      </c>
      <c r="F504" s="1198"/>
      <c r="G504" s="1199"/>
      <c r="H504" s="1199"/>
      <c r="I504" s="1199"/>
      <c r="J504" s="1200"/>
      <c r="K504" s="1201"/>
      <c r="L504" s="1202">
        <v>-14972.5</v>
      </c>
      <c r="M504" s="1203"/>
      <c r="N504" s="1204"/>
      <c r="O504" s="1205"/>
      <c r="P504" s="1205"/>
      <c r="Q504" s="1206"/>
      <c r="R504" s="1207"/>
    </row>
    <row r="505" spans="1:18">
      <c r="A505" s="1195" t="s">
        <v>1979</v>
      </c>
      <c r="B505" s="1196" t="s">
        <v>970</v>
      </c>
      <c r="C505" s="1196" t="s">
        <v>971</v>
      </c>
      <c r="D505" s="1196" t="s">
        <v>128</v>
      </c>
      <c r="E505" s="1197">
        <v>39805</v>
      </c>
      <c r="F505" s="1198" t="s">
        <v>49</v>
      </c>
      <c r="G505" s="1199">
        <v>2600000</v>
      </c>
      <c r="H505" s="1199">
        <v>0</v>
      </c>
      <c r="I505" s="1199">
        <v>3115616.28</v>
      </c>
      <c r="J505" s="1200" t="s">
        <v>671</v>
      </c>
      <c r="K505" s="1201"/>
      <c r="L505" s="1202"/>
      <c r="M505" s="1203"/>
      <c r="N505" s="1204"/>
      <c r="O505" s="1205"/>
      <c r="P505" s="1205"/>
      <c r="Q505" s="1206"/>
      <c r="R505" s="1207"/>
    </row>
    <row r="506" spans="1:18">
      <c r="A506" s="1195"/>
      <c r="B506" s="1196" t="s">
        <v>970</v>
      </c>
      <c r="C506" s="1196" t="s">
        <v>971</v>
      </c>
      <c r="D506" s="1196" t="s">
        <v>128</v>
      </c>
      <c r="E506" s="1197">
        <v>41262</v>
      </c>
      <c r="F506" s="1198"/>
      <c r="G506" s="1199"/>
      <c r="H506" s="1199"/>
      <c r="I506" s="1199"/>
      <c r="J506" s="1200"/>
      <c r="K506" s="1201">
        <v>952850</v>
      </c>
      <c r="L506" s="1202"/>
      <c r="M506" s="1203">
        <v>1003</v>
      </c>
      <c r="N506" s="1204">
        <v>950</v>
      </c>
      <c r="O506" s="1205">
        <v>-50150</v>
      </c>
      <c r="P506" s="1205"/>
      <c r="Q506" s="1206"/>
      <c r="R506" s="1207"/>
    </row>
    <row r="507" spans="1:18">
      <c r="A507" s="1195"/>
      <c r="B507" s="1196" t="s">
        <v>970</v>
      </c>
      <c r="C507" s="1196" t="s">
        <v>971</v>
      </c>
      <c r="D507" s="1196" t="s">
        <v>128</v>
      </c>
      <c r="E507" s="1197">
        <v>41263</v>
      </c>
      <c r="F507" s="1198"/>
      <c r="G507" s="1199"/>
      <c r="H507" s="1199"/>
      <c r="I507" s="1199"/>
      <c r="J507" s="1200"/>
      <c r="K507" s="1201">
        <v>1517150</v>
      </c>
      <c r="L507" s="1202"/>
      <c r="M507" s="1203">
        <v>1597</v>
      </c>
      <c r="N507" s="1204">
        <v>950</v>
      </c>
      <c r="O507" s="1205">
        <v>-79850</v>
      </c>
      <c r="P507" s="1205"/>
      <c r="Q507" s="1206">
        <v>105000</v>
      </c>
      <c r="R507" s="1207">
        <v>130</v>
      </c>
    </row>
    <row r="508" spans="1:18">
      <c r="A508" s="1195"/>
      <c r="B508" s="1196" t="s">
        <v>970</v>
      </c>
      <c r="C508" s="1196" t="s">
        <v>971</v>
      </c>
      <c r="D508" s="1196" t="s">
        <v>128</v>
      </c>
      <c r="E508" s="1197">
        <v>41285</v>
      </c>
      <c r="F508" s="1198"/>
      <c r="G508" s="1199"/>
      <c r="H508" s="1199"/>
      <c r="I508" s="1199"/>
      <c r="J508" s="1200"/>
      <c r="K508" s="1201"/>
      <c r="L508" s="1202">
        <v>-24700</v>
      </c>
      <c r="M508" s="1203"/>
      <c r="N508" s="1204"/>
      <c r="O508" s="1205"/>
      <c r="P508" s="1205"/>
      <c r="Q508" s="1206"/>
      <c r="R508" s="1207"/>
    </row>
    <row r="509" spans="1:18">
      <c r="A509" s="1195"/>
      <c r="B509" s="1196" t="s">
        <v>970</v>
      </c>
      <c r="C509" s="1196" t="s">
        <v>971</v>
      </c>
      <c r="D509" s="1196" t="s">
        <v>128</v>
      </c>
      <c r="E509" s="1197">
        <v>41359</v>
      </c>
      <c r="F509" s="1198"/>
      <c r="G509" s="1199"/>
      <c r="H509" s="1199"/>
      <c r="I509" s="1199"/>
      <c r="J509" s="1200"/>
      <c r="K509" s="1201"/>
      <c r="L509" s="1202">
        <v>-300</v>
      </c>
      <c r="M509" s="1203"/>
      <c r="N509" s="1204"/>
      <c r="O509" s="1205"/>
      <c r="P509" s="1205"/>
      <c r="Q509" s="1206"/>
      <c r="R509" s="1207"/>
    </row>
    <row r="510" spans="1:18">
      <c r="A510" s="1195">
        <v>44</v>
      </c>
      <c r="B510" s="1196" t="s">
        <v>972</v>
      </c>
      <c r="C510" s="1196" t="s">
        <v>973</v>
      </c>
      <c r="D510" s="1196" t="s">
        <v>151</v>
      </c>
      <c r="E510" s="1197">
        <v>39843</v>
      </c>
      <c r="F510" s="1198" t="s">
        <v>26</v>
      </c>
      <c r="G510" s="1199">
        <v>9000000</v>
      </c>
      <c r="H510" s="1199">
        <v>0</v>
      </c>
      <c r="I510" s="1199">
        <v>10598750</v>
      </c>
      <c r="J510" s="1200" t="s">
        <v>655</v>
      </c>
      <c r="K510" s="1201"/>
      <c r="L510" s="1202"/>
      <c r="M510" s="1203"/>
      <c r="N510" s="1204"/>
      <c r="O510" s="1205"/>
      <c r="P510" s="1205"/>
      <c r="Q510" s="1206"/>
      <c r="R510" s="1207"/>
    </row>
    <row r="511" spans="1:18">
      <c r="A511" s="1195"/>
      <c r="B511" s="1196" t="s">
        <v>972</v>
      </c>
      <c r="C511" s="1196" t="s">
        <v>973</v>
      </c>
      <c r="D511" s="1196" t="s">
        <v>151</v>
      </c>
      <c r="E511" s="1197">
        <v>40766</v>
      </c>
      <c r="F511" s="1198"/>
      <c r="G511" s="1199"/>
      <c r="H511" s="1199"/>
      <c r="I511" s="1199"/>
      <c r="J511" s="1200"/>
      <c r="K511" s="1201">
        <v>9000000</v>
      </c>
      <c r="L511" s="1202"/>
      <c r="M511" s="1203">
        <v>9000</v>
      </c>
      <c r="N511" s="1204">
        <v>1000</v>
      </c>
      <c r="O511" s="1205"/>
      <c r="P511" s="1205"/>
      <c r="Q511" s="1206"/>
      <c r="R511" s="1207"/>
    </row>
    <row r="512" spans="1:18">
      <c r="A512" s="1195"/>
      <c r="B512" s="1196" t="s">
        <v>972</v>
      </c>
      <c r="C512" s="1196" t="s">
        <v>973</v>
      </c>
      <c r="D512" s="1196" t="s">
        <v>151</v>
      </c>
      <c r="E512" s="1197">
        <v>40842</v>
      </c>
      <c r="F512" s="1198"/>
      <c r="G512" s="1199"/>
      <c r="H512" s="1199"/>
      <c r="I512" s="1199"/>
      <c r="J512" s="1200"/>
      <c r="K512" s="1201"/>
      <c r="L512" s="1202"/>
      <c r="M512" s="1203"/>
      <c r="N512" s="1204"/>
      <c r="O512" s="1205"/>
      <c r="P512" s="1205"/>
      <c r="Q512" s="1206">
        <v>460000</v>
      </c>
      <c r="R512" s="1207">
        <v>311971.65000000002</v>
      </c>
    </row>
    <row r="513" spans="1:18">
      <c r="A513" s="1195" t="s">
        <v>1989</v>
      </c>
      <c r="B513" s="1196" t="s">
        <v>974</v>
      </c>
      <c r="C513" s="1196" t="s">
        <v>975</v>
      </c>
      <c r="D513" s="1196" t="s">
        <v>107</v>
      </c>
      <c r="E513" s="1197">
        <v>40130</v>
      </c>
      <c r="F513" s="1198" t="s">
        <v>160</v>
      </c>
      <c r="G513" s="1199">
        <v>4400000</v>
      </c>
      <c r="H513" s="1199">
        <v>0</v>
      </c>
      <c r="I513" s="1199">
        <v>5462045.1399999997</v>
      </c>
      <c r="J513" s="1200" t="s">
        <v>671</v>
      </c>
      <c r="K513" s="1201"/>
      <c r="L513" s="1202"/>
      <c r="M513" s="1203"/>
      <c r="N513" s="1204"/>
      <c r="O513" s="1205"/>
      <c r="P513" s="1205"/>
      <c r="Q513" s="1206"/>
      <c r="R513" s="1207"/>
    </row>
    <row r="514" spans="1:18">
      <c r="A514" s="1195"/>
      <c r="B514" s="1196" t="s">
        <v>974</v>
      </c>
      <c r="C514" s="1196" t="s">
        <v>975</v>
      </c>
      <c r="D514" s="1196" t="s">
        <v>107</v>
      </c>
      <c r="E514" s="1197">
        <v>41498</v>
      </c>
      <c r="F514" s="1198"/>
      <c r="G514" s="1199"/>
      <c r="H514" s="1199"/>
      <c r="I514" s="1199"/>
      <c r="J514" s="1200"/>
      <c r="K514" s="1201">
        <v>4400000</v>
      </c>
      <c r="L514" s="1202"/>
      <c r="M514" s="1203">
        <v>4400000</v>
      </c>
      <c r="N514" s="1204">
        <v>1.1102000000000001</v>
      </c>
      <c r="O514" s="1205"/>
      <c r="P514" s="1205">
        <v>484924</v>
      </c>
      <c r="Q514" s="1206">
        <v>177716.96</v>
      </c>
      <c r="R514" s="1207">
        <v>132000</v>
      </c>
    </row>
    <row r="515" spans="1:18">
      <c r="A515" s="1195"/>
      <c r="B515" s="1196" t="s">
        <v>974</v>
      </c>
      <c r="C515" s="1196" t="s">
        <v>975</v>
      </c>
      <c r="D515" s="1196" t="s">
        <v>107</v>
      </c>
      <c r="E515" s="1197">
        <v>41529</v>
      </c>
      <c r="F515" s="1198"/>
      <c r="G515" s="1199"/>
      <c r="H515" s="1199"/>
      <c r="I515" s="1199"/>
      <c r="J515" s="1200"/>
      <c r="K515" s="1201"/>
      <c r="L515" s="1202">
        <v>-48849.24</v>
      </c>
      <c r="M515" s="1203"/>
      <c r="N515" s="1204"/>
      <c r="O515" s="1205"/>
      <c r="P515" s="1205"/>
      <c r="Q515" s="1206"/>
      <c r="R515" s="1207"/>
    </row>
    <row r="516" spans="1:18">
      <c r="A516" s="1195" t="s">
        <v>1978</v>
      </c>
      <c r="B516" s="1196" t="s">
        <v>976</v>
      </c>
      <c r="C516" s="1196" t="s">
        <v>977</v>
      </c>
      <c r="D516" s="1196" t="s">
        <v>123</v>
      </c>
      <c r="E516" s="1197">
        <v>39822</v>
      </c>
      <c r="F516" s="1198" t="s">
        <v>49</v>
      </c>
      <c r="G516" s="1199">
        <v>24000000</v>
      </c>
      <c r="H516" s="1199">
        <v>0</v>
      </c>
      <c r="I516" s="1199">
        <v>28459100</v>
      </c>
      <c r="J516" s="1200" t="s">
        <v>655</v>
      </c>
      <c r="K516" s="1201"/>
      <c r="L516" s="1202"/>
      <c r="M516" s="1203"/>
      <c r="N516" s="1204"/>
      <c r="O516" s="1205"/>
      <c r="P516" s="1205"/>
      <c r="Q516" s="1206"/>
      <c r="R516" s="1207"/>
    </row>
    <row r="517" spans="1:18">
      <c r="A517" s="1195"/>
      <c r="B517" s="1196" t="s">
        <v>976</v>
      </c>
      <c r="C517" s="1196" t="s">
        <v>977</v>
      </c>
      <c r="D517" s="1196" t="s">
        <v>123</v>
      </c>
      <c r="E517" s="1197">
        <v>40730</v>
      </c>
      <c r="F517" s="1198"/>
      <c r="G517" s="1199"/>
      <c r="H517" s="1199"/>
      <c r="I517" s="1199"/>
      <c r="J517" s="1200"/>
      <c r="K517" s="1201">
        <v>24000000</v>
      </c>
      <c r="L517" s="1202"/>
      <c r="M517" s="1203">
        <v>24000</v>
      </c>
      <c r="N517" s="1204">
        <v>1000</v>
      </c>
      <c r="O517" s="1205"/>
      <c r="P517" s="1205"/>
      <c r="Q517" s="1206">
        <v>1200000</v>
      </c>
      <c r="R517" s="1207">
        <v>1200</v>
      </c>
    </row>
    <row r="518" spans="1:18">
      <c r="A518" s="1195"/>
      <c r="B518" s="1196" t="s">
        <v>978</v>
      </c>
      <c r="C518" s="1196" t="s">
        <v>979</v>
      </c>
      <c r="D518" s="1196" t="s">
        <v>81</v>
      </c>
      <c r="E518" s="1197">
        <v>39801</v>
      </c>
      <c r="F518" s="1198" t="s">
        <v>26</v>
      </c>
      <c r="G518" s="1199">
        <v>15600000</v>
      </c>
      <c r="H518" s="1199">
        <v>0</v>
      </c>
      <c r="I518" s="1199">
        <v>14341140.33</v>
      </c>
      <c r="J518" s="1200" t="s">
        <v>671</v>
      </c>
      <c r="K518" s="1201"/>
      <c r="L518" s="1202"/>
      <c r="M518" s="1203"/>
      <c r="N518" s="1204"/>
      <c r="O518" s="1205"/>
      <c r="P518" s="1205"/>
      <c r="Q518" s="1206"/>
      <c r="R518" s="1207"/>
    </row>
    <row r="519" spans="1:18">
      <c r="A519" s="1195"/>
      <c r="B519" s="1196" t="s">
        <v>978</v>
      </c>
      <c r="C519" s="1196" t="s">
        <v>979</v>
      </c>
      <c r="D519" s="1196" t="s">
        <v>81</v>
      </c>
      <c r="E519" s="1197">
        <v>41253</v>
      </c>
      <c r="F519" s="1198"/>
      <c r="G519" s="1199"/>
      <c r="H519" s="1199"/>
      <c r="I519" s="1199"/>
      <c r="J519" s="1200"/>
      <c r="K519" s="1201">
        <v>2172000</v>
      </c>
      <c r="L519" s="1202"/>
      <c r="M519" s="1203">
        <v>3000</v>
      </c>
      <c r="N519" s="1204">
        <v>724</v>
      </c>
      <c r="O519" s="1205">
        <v>-828000</v>
      </c>
      <c r="P519" s="1205"/>
      <c r="Q519" s="1206"/>
      <c r="R519" s="1207"/>
    </row>
    <row r="520" spans="1:18">
      <c r="A520" s="1195"/>
      <c r="B520" s="1196" t="s">
        <v>978</v>
      </c>
      <c r="C520" s="1196" t="s">
        <v>979</v>
      </c>
      <c r="D520" s="1196" t="s">
        <v>81</v>
      </c>
      <c r="E520" s="1197">
        <v>41254</v>
      </c>
      <c r="F520" s="1198"/>
      <c r="G520" s="1199"/>
      <c r="H520" s="1199"/>
      <c r="I520" s="1199"/>
      <c r="J520" s="1200"/>
      <c r="K520" s="1201">
        <v>9122400</v>
      </c>
      <c r="L520" s="1202"/>
      <c r="M520" s="1203">
        <v>12600</v>
      </c>
      <c r="N520" s="1204">
        <v>724</v>
      </c>
      <c r="O520" s="1205">
        <v>-3477600</v>
      </c>
      <c r="P520" s="1205"/>
      <c r="Q520" s="1206"/>
      <c r="R520" s="1207"/>
    </row>
    <row r="521" spans="1:18">
      <c r="A521" s="1195"/>
      <c r="B521" s="1196" t="s">
        <v>978</v>
      </c>
      <c r="C521" s="1196" t="s">
        <v>979</v>
      </c>
      <c r="D521" s="1196" t="s">
        <v>81</v>
      </c>
      <c r="E521" s="1197">
        <v>41285</v>
      </c>
      <c r="F521" s="1198"/>
      <c r="G521" s="1199"/>
      <c r="H521" s="1199"/>
      <c r="I521" s="1199"/>
      <c r="J521" s="1200"/>
      <c r="K521" s="1201"/>
      <c r="L521" s="1202">
        <v>-112944</v>
      </c>
      <c r="M521" s="1203"/>
      <c r="N521" s="1204"/>
      <c r="O521" s="1205"/>
      <c r="P521" s="1205"/>
      <c r="Q521" s="1206"/>
      <c r="R521" s="1207"/>
    </row>
    <row r="522" spans="1:18">
      <c r="A522" s="1195"/>
      <c r="B522" s="1196" t="s">
        <v>978</v>
      </c>
      <c r="C522" s="1196" t="s">
        <v>979</v>
      </c>
      <c r="D522" s="1196" t="s">
        <v>81</v>
      </c>
      <c r="E522" s="1197">
        <v>41437</v>
      </c>
      <c r="F522" s="1198"/>
      <c r="G522" s="1199"/>
      <c r="H522" s="1199"/>
      <c r="I522" s="1199"/>
      <c r="J522" s="1200"/>
      <c r="K522" s="1201"/>
      <c r="L522" s="1202"/>
      <c r="M522" s="1203"/>
      <c r="N522" s="1204"/>
      <c r="O522" s="1205"/>
      <c r="P522" s="1205"/>
      <c r="Q522" s="1206">
        <v>698351</v>
      </c>
      <c r="R522" s="1207">
        <v>521158</v>
      </c>
    </row>
    <row r="523" spans="1:18">
      <c r="A523" s="1215">
        <v>53110</v>
      </c>
      <c r="B523" s="1196" t="s">
        <v>980</v>
      </c>
      <c r="C523" s="1196" t="s">
        <v>981</v>
      </c>
      <c r="D523" s="1196" t="s">
        <v>55</v>
      </c>
      <c r="E523" s="1197">
        <v>39857</v>
      </c>
      <c r="F523" s="1198" t="s">
        <v>26</v>
      </c>
      <c r="G523" s="1199">
        <v>51500000</v>
      </c>
      <c r="H523" s="1199">
        <v>0</v>
      </c>
      <c r="I523" s="1199">
        <v>12739234.9</v>
      </c>
      <c r="J523" s="1200" t="s">
        <v>674</v>
      </c>
      <c r="K523" s="1201"/>
      <c r="L523" s="1202"/>
      <c r="M523" s="1203"/>
      <c r="N523" s="1204"/>
      <c r="O523" s="1205"/>
      <c r="P523" s="1205"/>
      <c r="Q523" s="1206"/>
      <c r="R523" s="1207"/>
    </row>
    <row r="524" spans="1:18">
      <c r="A524" s="1195"/>
      <c r="B524" s="1196" t="s">
        <v>980</v>
      </c>
      <c r="C524" s="1196" t="s">
        <v>981</v>
      </c>
      <c r="D524" s="1196" t="s">
        <v>55</v>
      </c>
      <c r="E524" s="1197">
        <v>41782</v>
      </c>
      <c r="F524" s="1198"/>
      <c r="G524" s="1199"/>
      <c r="H524" s="1199"/>
      <c r="I524" s="1199"/>
      <c r="J524" s="1200"/>
      <c r="K524" s="1201">
        <v>10149929.9</v>
      </c>
      <c r="L524" s="1202"/>
      <c r="M524" s="1203">
        <v>1085554</v>
      </c>
      <c r="N524" s="1204">
        <v>9.35</v>
      </c>
      <c r="O524" s="1205">
        <v>-41350070.100000001</v>
      </c>
      <c r="P524" s="1205"/>
      <c r="Q524" s="1206"/>
      <c r="R524" s="1207"/>
    </row>
    <row r="525" spans="1:18">
      <c r="A525" s="1195" t="s">
        <v>1979</v>
      </c>
      <c r="B525" s="1196" t="s">
        <v>982</v>
      </c>
      <c r="C525" s="1196" t="s">
        <v>983</v>
      </c>
      <c r="D525" s="1196" t="s">
        <v>92</v>
      </c>
      <c r="E525" s="1197">
        <v>39822</v>
      </c>
      <c r="F525" s="1198" t="s">
        <v>49</v>
      </c>
      <c r="G525" s="1199">
        <v>3285000</v>
      </c>
      <c r="H525" s="1199">
        <v>0</v>
      </c>
      <c r="I525" s="1199">
        <v>3483629.2</v>
      </c>
      <c r="J525" s="1200" t="s">
        <v>671</v>
      </c>
      <c r="K525" s="1201"/>
      <c r="L525" s="1202"/>
      <c r="M525" s="1203"/>
      <c r="N525" s="1204"/>
      <c r="O525" s="1205"/>
      <c r="P525" s="1205"/>
      <c r="Q525" s="1206"/>
      <c r="R525" s="1207"/>
    </row>
    <row r="526" spans="1:18">
      <c r="A526" s="1195"/>
      <c r="B526" s="1196" t="s">
        <v>982</v>
      </c>
      <c r="C526" s="1196" t="s">
        <v>983</v>
      </c>
      <c r="D526" s="1196" t="s">
        <v>92</v>
      </c>
      <c r="E526" s="1197">
        <v>41211</v>
      </c>
      <c r="F526" s="1198"/>
      <c r="G526" s="1199"/>
      <c r="H526" s="1199"/>
      <c r="I526" s="1199"/>
      <c r="J526" s="1200"/>
      <c r="K526" s="1201">
        <v>23932.54</v>
      </c>
      <c r="L526" s="1202"/>
      <c r="M526" s="1203">
        <v>29</v>
      </c>
      <c r="N526" s="1204">
        <v>825.3</v>
      </c>
      <c r="O526" s="1205">
        <v>-5067.46</v>
      </c>
      <c r="P526" s="1205"/>
      <c r="Q526" s="1206"/>
      <c r="R526" s="1207"/>
    </row>
    <row r="527" spans="1:18">
      <c r="A527" s="1195"/>
      <c r="B527" s="1196" t="s">
        <v>982</v>
      </c>
      <c r="C527" s="1196" t="s">
        <v>983</v>
      </c>
      <c r="D527" s="1196" t="s">
        <v>92</v>
      </c>
      <c r="E527" s="1197">
        <v>41213</v>
      </c>
      <c r="F527" s="1198"/>
      <c r="G527" s="1199"/>
      <c r="H527" s="1199"/>
      <c r="I527" s="1199"/>
      <c r="J527" s="1200"/>
      <c r="K527" s="1201">
        <v>2687046.56</v>
      </c>
      <c r="L527" s="1202"/>
      <c r="M527" s="1203">
        <v>3256</v>
      </c>
      <c r="N527" s="1204">
        <v>825.3</v>
      </c>
      <c r="O527" s="1205">
        <v>-568953.43999999994</v>
      </c>
      <c r="P527" s="1205"/>
      <c r="Q527" s="1206">
        <v>106364</v>
      </c>
      <c r="R527" s="1207">
        <v>164</v>
      </c>
    </row>
    <row r="528" spans="1:18">
      <c r="A528" s="1195"/>
      <c r="B528" s="1196" t="s">
        <v>982</v>
      </c>
      <c r="C528" s="1196" t="s">
        <v>983</v>
      </c>
      <c r="D528" s="1196" t="s">
        <v>92</v>
      </c>
      <c r="E528" s="1197">
        <v>41285</v>
      </c>
      <c r="F528" s="1198"/>
      <c r="G528" s="1199"/>
      <c r="H528" s="1199"/>
      <c r="I528" s="1199"/>
      <c r="J528" s="1200"/>
      <c r="K528" s="1201"/>
      <c r="L528" s="1202">
        <v>-25000</v>
      </c>
      <c r="M528" s="1203"/>
      <c r="N528" s="1204"/>
      <c r="O528" s="1205"/>
      <c r="P528" s="1205"/>
      <c r="Q528" s="1206"/>
      <c r="R528" s="1207"/>
    </row>
    <row r="529" spans="1:18">
      <c r="A529" s="1195" t="s">
        <v>1979</v>
      </c>
      <c r="B529" s="1196" t="s">
        <v>984</v>
      </c>
      <c r="C529" s="1196" t="s">
        <v>985</v>
      </c>
      <c r="D529" s="1196" t="s">
        <v>84</v>
      </c>
      <c r="E529" s="1197">
        <v>39857</v>
      </c>
      <c r="F529" s="1198" t="s">
        <v>49</v>
      </c>
      <c r="G529" s="1199">
        <v>638000</v>
      </c>
      <c r="H529" s="1199">
        <v>0</v>
      </c>
      <c r="I529" s="1199">
        <v>659705.04</v>
      </c>
      <c r="J529" s="1200" t="s">
        <v>671</v>
      </c>
      <c r="K529" s="1201"/>
      <c r="L529" s="1202"/>
      <c r="M529" s="1203"/>
      <c r="N529" s="1204"/>
      <c r="O529" s="1205"/>
      <c r="P529" s="1205"/>
      <c r="Q529" s="1206"/>
      <c r="R529" s="1207"/>
    </row>
    <row r="530" spans="1:18">
      <c r="A530" s="1195"/>
      <c r="B530" s="1196" t="s">
        <v>984</v>
      </c>
      <c r="C530" s="1196" t="s">
        <v>985</v>
      </c>
      <c r="D530" s="1196" t="s">
        <v>84</v>
      </c>
      <c r="E530" s="1197">
        <v>41243</v>
      </c>
      <c r="F530" s="1198"/>
      <c r="G530" s="1199"/>
      <c r="H530" s="1199"/>
      <c r="I530" s="1199"/>
      <c r="J530" s="1200"/>
      <c r="K530" s="1201">
        <v>548680</v>
      </c>
      <c r="L530" s="1202"/>
      <c r="M530" s="1203">
        <v>638</v>
      </c>
      <c r="N530" s="1204">
        <v>860</v>
      </c>
      <c r="O530" s="1205">
        <v>-89320</v>
      </c>
      <c r="P530" s="1205"/>
      <c r="Q530" s="1206">
        <v>3960</v>
      </c>
      <c r="R530" s="1207">
        <v>32</v>
      </c>
    </row>
    <row r="531" spans="1:18">
      <c r="A531" s="1195"/>
      <c r="B531" s="1196" t="s">
        <v>984</v>
      </c>
      <c r="C531" s="1196" t="s">
        <v>985</v>
      </c>
      <c r="D531" s="1196" t="s">
        <v>84</v>
      </c>
      <c r="E531" s="1197">
        <v>41285</v>
      </c>
      <c r="F531" s="1198"/>
      <c r="G531" s="1199"/>
      <c r="H531" s="1199"/>
      <c r="I531" s="1199"/>
      <c r="J531" s="1200"/>
      <c r="K531" s="1201"/>
      <c r="L531" s="1202">
        <v>-5486.8</v>
      </c>
      <c r="M531" s="1203"/>
      <c r="N531" s="1204"/>
      <c r="O531" s="1205"/>
      <c r="P531" s="1205"/>
      <c r="Q531" s="1206"/>
      <c r="R531" s="1207"/>
    </row>
    <row r="532" spans="1:18">
      <c r="A532" s="1195"/>
      <c r="B532" s="1196" t="s">
        <v>984</v>
      </c>
      <c r="C532" s="1196" t="s">
        <v>985</v>
      </c>
      <c r="D532" s="1196" t="s">
        <v>84</v>
      </c>
      <c r="E532" s="1197">
        <v>41359</v>
      </c>
      <c r="F532" s="1198"/>
      <c r="G532" s="1199"/>
      <c r="H532" s="1199"/>
      <c r="I532" s="1199"/>
      <c r="J532" s="1200"/>
      <c r="K532" s="1201"/>
      <c r="L532" s="1202">
        <v>-19513.2</v>
      </c>
      <c r="M532" s="1203"/>
      <c r="N532" s="1204"/>
      <c r="O532" s="1205"/>
      <c r="P532" s="1205"/>
      <c r="Q532" s="1206"/>
      <c r="R532" s="1207"/>
    </row>
    <row r="533" spans="1:18">
      <c r="A533" s="1195" t="s">
        <v>1979</v>
      </c>
      <c r="B533" s="1196" t="s">
        <v>986</v>
      </c>
      <c r="C533" s="1196" t="s">
        <v>861</v>
      </c>
      <c r="D533" s="1196" t="s">
        <v>67</v>
      </c>
      <c r="E533" s="1197">
        <v>39843</v>
      </c>
      <c r="F533" s="1198" t="s">
        <v>49</v>
      </c>
      <c r="G533" s="1199">
        <v>7525000</v>
      </c>
      <c r="H533" s="1199">
        <v>0</v>
      </c>
      <c r="I533" s="1199">
        <v>8781205.0199999996</v>
      </c>
      <c r="J533" s="1200" t="s">
        <v>671</v>
      </c>
      <c r="K533" s="1201"/>
      <c r="L533" s="1202"/>
      <c r="M533" s="1203"/>
      <c r="N533" s="1204"/>
      <c r="O533" s="1205"/>
      <c r="P533" s="1205"/>
      <c r="Q533" s="1206"/>
      <c r="R533" s="1207"/>
    </row>
    <row r="534" spans="1:18">
      <c r="A534" s="1195"/>
      <c r="B534" s="1196" t="s">
        <v>986</v>
      </c>
      <c r="C534" s="1196" t="s">
        <v>861</v>
      </c>
      <c r="D534" s="1196" t="s">
        <v>67</v>
      </c>
      <c r="E534" s="1197">
        <v>41241</v>
      </c>
      <c r="F534" s="1198"/>
      <c r="G534" s="1199"/>
      <c r="H534" s="1199"/>
      <c r="I534" s="1199"/>
      <c r="J534" s="1200"/>
      <c r="K534" s="1201">
        <v>713208.3</v>
      </c>
      <c r="L534" s="1202"/>
      <c r="M534" s="1203">
        <v>777</v>
      </c>
      <c r="N534" s="1204">
        <v>917.9</v>
      </c>
      <c r="O534" s="1205">
        <v>-63791.7</v>
      </c>
      <c r="P534" s="1205"/>
      <c r="Q534" s="1206"/>
      <c r="R534" s="1207"/>
    </row>
    <row r="535" spans="1:18">
      <c r="A535" s="1195"/>
      <c r="B535" s="1196" t="s">
        <v>986</v>
      </c>
      <c r="C535" s="1196" t="s">
        <v>861</v>
      </c>
      <c r="D535" s="1196" t="s">
        <v>67</v>
      </c>
      <c r="E535" s="1197">
        <v>41242</v>
      </c>
      <c r="F535" s="1198"/>
      <c r="G535" s="1199"/>
      <c r="H535" s="1199"/>
      <c r="I535" s="1199"/>
      <c r="J535" s="1200"/>
      <c r="K535" s="1201">
        <v>6193989.2000000002</v>
      </c>
      <c r="L535" s="1202"/>
      <c r="M535" s="1203">
        <v>6748</v>
      </c>
      <c r="N535" s="1204">
        <v>917.9</v>
      </c>
      <c r="O535" s="1205">
        <v>-554010.80000000005</v>
      </c>
      <c r="P535" s="1205"/>
      <c r="Q535" s="1206">
        <v>372240</v>
      </c>
      <c r="R535" s="1207">
        <v>376</v>
      </c>
    </row>
    <row r="536" spans="1:18">
      <c r="A536" s="1195"/>
      <c r="B536" s="1196" t="s">
        <v>986</v>
      </c>
      <c r="C536" s="1196" t="s">
        <v>861</v>
      </c>
      <c r="D536" s="1196" t="s">
        <v>67</v>
      </c>
      <c r="E536" s="1197">
        <v>41285</v>
      </c>
      <c r="F536" s="1198"/>
      <c r="G536" s="1199"/>
      <c r="H536" s="1199"/>
      <c r="I536" s="1199"/>
      <c r="J536" s="1200"/>
      <c r="K536" s="1201"/>
      <c r="L536" s="1202">
        <v>-69071.98</v>
      </c>
      <c r="M536" s="1203"/>
      <c r="N536" s="1204"/>
      <c r="O536" s="1205"/>
      <c r="P536" s="1205"/>
      <c r="Q536" s="1206"/>
      <c r="R536" s="1207"/>
    </row>
    <row r="537" spans="1:18">
      <c r="A537" s="1195">
        <v>8</v>
      </c>
      <c r="B537" s="1196" t="s">
        <v>987</v>
      </c>
      <c r="C537" s="1196" t="s">
        <v>988</v>
      </c>
      <c r="D537" s="1196" t="s">
        <v>89</v>
      </c>
      <c r="E537" s="1197">
        <v>39969</v>
      </c>
      <c r="F537" s="1198" t="s">
        <v>49</v>
      </c>
      <c r="G537" s="1199">
        <v>5000000</v>
      </c>
      <c r="H537" s="1199">
        <v>0</v>
      </c>
      <c r="I537" s="1199">
        <v>6594635.2699999996</v>
      </c>
      <c r="J537" s="1200" t="s">
        <v>655</v>
      </c>
      <c r="K537" s="1201"/>
      <c r="L537" s="1202"/>
      <c r="M537" s="1203"/>
      <c r="N537" s="1204"/>
      <c r="O537" s="1205"/>
      <c r="P537" s="1205"/>
      <c r="Q537" s="1206"/>
      <c r="R537" s="1207"/>
    </row>
    <row r="538" spans="1:18">
      <c r="A538" s="1195"/>
      <c r="B538" s="1196" t="s">
        <v>987</v>
      </c>
      <c r="C538" s="1196" t="s">
        <v>988</v>
      </c>
      <c r="D538" s="1196" t="s">
        <v>89</v>
      </c>
      <c r="E538" s="1197">
        <v>41759</v>
      </c>
      <c r="F538" s="1198"/>
      <c r="G538" s="1199"/>
      <c r="H538" s="1199"/>
      <c r="I538" s="1199"/>
      <c r="J538" s="1200"/>
      <c r="K538" s="1201">
        <v>5000000</v>
      </c>
      <c r="L538" s="1202"/>
      <c r="M538" s="1203">
        <v>5000</v>
      </c>
      <c r="N538" s="1204">
        <v>1000</v>
      </c>
      <c r="O538" s="1205"/>
      <c r="P538" s="1205"/>
      <c r="Q538" s="1206">
        <v>250000</v>
      </c>
      <c r="R538" s="1207">
        <v>250</v>
      </c>
    </row>
    <row r="539" spans="1:18">
      <c r="A539" s="1195">
        <v>8</v>
      </c>
      <c r="B539" s="1196" t="s">
        <v>989</v>
      </c>
      <c r="C539" s="1196" t="s">
        <v>990</v>
      </c>
      <c r="D539" s="1196" t="s">
        <v>93</v>
      </c>
      <c r="E539" s="1197">
        <v>39864</v>
      </c>
      <c r="F539" s="1198" t="s">
        <v>49</v>
      </c>
      <c r="G539" s="1199">
        <v>3100000</v>
      </c>
      <c r="H539" s="1199">
        <v>0</v>
      </c>
      <c r="I539" s="1199">
        <v>4225732.08</v>
      </c>
      <c r="J539" s="1200" t="s">
        <v>655</v>
      </c>
      <c r="K539" s="1201"/>
      <c r="L539" s="1202"/>
      <c r="M539" s="1203"/>
      <c r="N539" s="1204"/>
      <c r="O539" s="1205"/>
      <c r="P539" s="1205"/>
      <c r="Q539" s="1206"/>
      <c r="R539" s="1207"/>
    </row>
    <row r="540" spans="1:18">
      <c r="A540" s="1195"/>
      <c r="B540" s="1196" t="s">
        <v>989</v>
      </c>
      <c r="C540" s="1196" t="s">
        <v>990</v>
      </c>
      <c r="D540" s="1196" t="s">
        <v>93</v>
      </c>
      <c r="E540" s="1197">
        <v>41647</v>
      </c>
      <c r="F540" s="1198"/>
      <c r="G540" s="1199"/>
      <c r="H540" s="1199"/>
      <c r="I540" s="1199"/>
      <c r="J540" s="1200"/>
      <c r="K540" s="1201">
        <v>1000000</v>
      </c>
      <c r="L540" s="1202"/>
      <c r="M540" s="1203">
        <v>1000</v>
      </c>
      <c r="N540" s="1204">
        <v>1000</v>
      </c>
      <c r="O540" s="1205"/>
      <c r="P540" s="1205"/>
      <c r="Q540" s="1206"/>
      <c r="R540" s="1207"/>
    </row>
    <row r="541" spans="1:18">
      <c r="A541" s="1195"/>
      <c r="B541" s="1196" t="s">
        <v>989</v>
      </c>
      <c r="C541" s="1196" t="s">
        <v>990</v>
      </c>
      <c r="D541" s="1196" t="s">
        <v>93</v>
      </c>
      <c r="E541" s="1197">
        <v>41962</v>
      </c>
      <c r="F541" s="1198"/>
      <c r="G541" s="1199"/>
      <c r="H541" s="1199"/>
      <c r="I541" s="1199"/>
      <c r="J541" s="1200"/>
      <c r="K541" s="1201">
        <v>2100000</v>
      </c>
      <c r="L541" s="1202"/>
      <c r="M541" s="1203">
        <v>2100</v>
      </c>
      <c r="N541" s="1204">
        <v>1000</v>
      </c>
      <c r="O541" s="1205"/>
      <c r="P541" s="1205"/>
      <c r="Q541" s="1206">
        <v>155000</v>
      </c>
      <c r="R541" s="1207">
        <v>155</v>
      </c>
    </row>
    <row r="542" spans="1:18">
      <c r="A542" s="1195">
        <v>58</v>
      </c>
      <c r="B542" s="1196" t="s">
        <v>2108</v>
      </c>
      <c r="C542" s="1196" t="s">
        <v>827</v>
      </c>
      <c r="D542" s="1196" t="s">
        <v>55</v>
      </c>
      <c r="E542" s="1197">
        <v>39822</v>
      </c>
      <c r="F542" s="1198" t="s">
        <v>26</v>
      </c>
      <c r="G542" s="1199">
        <v>24900000</v>
      </c>
      <c r="H542" s="1199">
        <v>0</v>
      </c>
      <c r="I542" s="1199">
        <v>33014741.199999999</v>
      </c>
      <c r="J542" s="1200" t="s">
        <v>655</v>
      </c>
      <c r="K542" s="1201"/>
      <c r="L542" s="1202"/>
      <c r="M542" s="1203"/>
      <c r="N542" s="1204"/>
      <c r="O542" s="1205"/>
      <c r="P542" s="1205"/>
      <c r="Q542" s="1206"/>
      <c r="R542" s="1207"/>
    </row>
    <row r="543" spans="1:18">
      <c r="A543" s="1195"/>
      <c r="B543" s="1196" t="s">
        <v>2108</v>
      </c>
      <c r="C543" s="1196" t="s">
        <v>827</v>
      </c>
      <c r="D543" s="1196" t="s">
        <v>55</v>
      </c>
      <c r="E543" s="1197">
        <v>41689</v>
      </c>
      <c r="F543" s="1198"/>
      <c r="G543" s="1199"/>
      <c r="H543" s="1199"/>
      <c r="I543" s="1199"/>
      <c r="J543" s="1200"/>
      <c r="K543" s="1201">
        <v>24900000</v>
      </c>
      <c r="L543" s="1202"/>
      <c r="M543" s="1203">
        <v>24900</v>
      </c>
      <c r="N543" s="1204">
        <v>1000</v>
      </c>
      <c r="O543" s="1205"/>
      <c r="P543" s="1205"/>
      <c r="Q543" s="1206"/>
      <c r="R543" s="1207"/>
    </row>
    <row r="544" spans="1:18">
      <c r="A544" s="1195"/>
      <c r="B544" s="1196" t="s">
        <v>2108</v>
      </c>
      <c r="C544" s="1196" t="s">
        <v>827</v>
      </c>
      <c r="D544" s="1196" t="s">
        <v>55</v>
      </c>
      <c r="E544" s="1197">
        <v>41801</v>
      </c>
      <c r="F544" s="1198"/>
      <c r="G544" s="1199"/>
      <c r="H544" s="1199"/>
      <c r="I544" s="1199"/>
      <c r="J544" s="1200"/>
      <c r="K544" s="1201"/>
      <c r="L544" s="1202"/>
      <c r="M544" s="1203"/>
      <c r="N544" s="1204"/>
      <c r="O544" s="1205"/>
      <c r="P544" s="1205"/>
      <c r="Q544" s="1206">
        <v>1681000</v>
      </c>
      <c r="R544" s="1207">
        <v>833705</v>
      </c>
    </row>
    <row r="545" spans="1:18">
      <c r="A545" s="1195" t="s">
        <v>1979</v>
      </c>
      <c r="B545" s="1196" t="s">
        <v>991</v>
      </c>
      <c r="C545" s="1196" t="s">
        <v>992</v>
      </c>
      <c r="D545" s="1196" t="s">
        <v>107</v>
      </c>
      <c r="E545" s="1197">
        <v>39836</v>
      </c>
      <c r="F545" s="1198" t="s">
        <v>49</v>
      </c>
      <c r="G545" s="1199">
        <v>10650000</v>
      </c>
      <c r="H545" s="1199">
        <v>0</v>
      </c>
      <c r="I545" s="1199">
        <v>13498324.83</v>
      </c>
      <c r="J545" s="1200" t="s">
        <v>671</v>
      </c>
      <c r="K545" s="1201"/>
      <c r="L545" s="1202"/>
      <c r="M545" s="1203"/>
      <c r="N545" s="1204"/>
      <c r="O545" s="1205"/>
      <c r="P545" s="1205"/>
      <c r="Q545" s="1206"/>
      <c r="R545" s="1207"/>
    </row>
    <row r="546" spans="1:18">
      <c r="A546" s="1195"/>
      <c r="B546" s="1196" t="s">
        <v>991</v>
      </c>
      <c r="C546" s="1196" t="s">
        <v>992</v>
      </c>
      <c r="D546" s="1196" t="s">
        <v>107</v>
      </c>
      <c r="E546" s="1197">
        <v>41474</v>
      </c>
      <c r="F546" s="1198"/>
      <c r="G546" s="1199"/>
      <c r="H546" s="1199"/>
      <c r="I546" s="1199"/>
      <c r="J546" s="1200"/>
      <c r="K546" s="1201">
        <v>343794.5</v>
      </c>
      <c r="L546" s="1202"/>
      <c r="M546" s="1203">
        <v>350</v>
      </c>
      <c r="N546" s="1204">
        <v>982.3</v>
      </c>
      <c r="O546" s="1205">
        <v>-6205.5</v>
      </c>
      <c r="P546" s="1205"/>
      <c r="Q546" s="1206"/>
      <c r="R546" s="1207"/>
    </row>
    <row r="547" spans="1:18">
      <c r="A547" s="1195"/>
      <c r="B547" s="1196" t="s">
        <v>991</v>
      </c>
      <c r="C547" s="1196" t="s">
        <v>992</v>
      </c>
      <c r="D547" s="1196" t="s">
        <v>107</v>
      </c>
      <c r="E547" s="1197">
        <v>41477</v>
      </c>
      <c r="F547" s="1198"/>
      <c r="G547" s="1199"/>
      <c r="H547" s="1199"/>
      <c r="I547" s="1199"/>
      <c r="J547" s="1200"/>
      <c r="K547" s="1201">
        <v>10117381</v>
      </c>
      <c r="L547" s="1202"/>
      <c r="M547" s="1203">
        <v>10300</v>
      </c>
      <c r="N547" s="1204">
        <v>982.3</v>
      </c>
      <c r="O547" s="1205">
        <v>-182619</v>
      </c>
      <c r="P547" s="1205"/>
      <c r="Q547" s="1206">
        <v>531210.67000000004</v>
      </c>
      <c r="R547" s="1207">
        <v>533</v>
      </c>
    </row>
    <row r="548" spans="1:18">
      <c r="A548" s="1195"/>
      <c r="B548" s="1196" t="s">
        <v>991</v>
      </c>
      <c r="C548" s="1196" t="s">
        <v>992</v>
      </c>
      <c r="D548" s="1196" t="s">
        <v>107</v>
      </c>
      <c r="E548" s="1197">
        <v>41529</v>
      </c>
      <c r="F548" s="1198"/>
      <c r="G548" s="1199"/>
      <c r="H548" s="1199"/>
      <c r="I548" s="1199"/>
      <c r="J548" s="1200"/>
      <c r="K548" s="1201"/>
      <c r="L548" s="1202">
        <v>-104611.76</v>
      </c>
      <c r="M548" s="1203"/>
      <c r="N548" s="1204"/>
      <c r="O548" s="1205"/>
      <c r="P548" s="1205"/>
      <c r="Q548" s="1206"/>
      <c r="R548" s="1207"/>
    </row>
    <row r="549" spans="1:18">
      <c r="A549" s="1195">
        <v>8</v>
      </c>
      <c r="B549" s="1196" t="s">
        <v>993</v>
      </c>
      <c r="C549" s="1196" t="s">
        <v>994</v>
      </c>
      <c r="D549" s="1196" t="s">
        <v>105</v>
      </c>
      <c r="E549" s="1197">
        <v>39899</v>
      </c>
      <c r="F549" s="1198" t="s">
        <v>49</v>
      </c>
      <c r="G549" s="1199">
        <v>2400000</v>
      </c>
      <c r="H549" s="1199">
        <v>2400000</v>
      </c>
      <c r="I549" s="1199">
        <v>180940</v>
      </c>
      <c r="J549" s="1200" t="s">
        <v>660</v>
      </c>
      <c r="K549" s="1201"/>
      <c r="L549" s="1202"/>
      <c r="M549" s="1203"/>
      <c r="N549" s="1204"/>
      <c r="O549" s="1205"/>
      <c r="P549" s="1205"/>
      <c r="Q549" s="1206"/>
      <c r="R549" s="1207"/>
    </row>
    <row r="550" spans="1:18">
      <c r="A550" s="1195" t="s">
        <v>2001</v>
      </c>
      <c r="B550" s="1196" t="s">
        <v>995</v>
      </c>
      <c r="C550" s="1196" t="s">
        <v>996</v>
      </c>
      <c r="D550" s="1196" t="s">
        <v>81</v>
      </c>
      <c r="E550" s="1197">
        <v>39787</v>
      </c>
      <c r="F550" s="1198" t="s">
        <v>26</v>
      </c>
      <c r="G550" s="1199">
        <v>130000000</v>
      </c>
      <c r="H550" s="1199">
        <v>0</v>
      </c>
      <c r="I550" s="1199">
        <v>136046583.33000001</v>
      </c>
      <c r="J550" s="1200" t="s">
        <v>655</v>
      </c>
      <c r="K550" s="1201"/>
      <c r="L550" s="1202"/>
      <c r="M550" s="1203"/>
      <c r="N550" s="1204"/>
      <c r="O550" s="1205"/>
      <c r="P550" s="1205"/>
      <c r="Q550" s="1206"/>
      <c r="R550" s="1207"/>
    </row>
    <row r="551" spans="1:18">
      <c r="A551" s="1195"/>
      <c r="B551" s="1196" t="s">
        <v>995</v>
      </c>
      <c r="C551" s="1196" t="s">
        <v>996</v>
      </c>
      <c r="D551" s="1196" t="s">
        <v>81</v>
      </c>
      <c r="E551" s="1197">
        <v>40051</v>
      </c>
      <c r="F551" s="1198"/>
      <c r="G551" s="1199"/>
      <c r="H551" s="1199"/>
      <c r="I551" s="1199"/>
      <c r="J551" s="1200"/>
      <c r="K551" s="1201">
        <v>97500000</v>
      </c>
      <c r="L551" s="1202"/>
      <c r="M551" s="1203">
        <v>97500</v>
      </c>
      <c r="N551" s="1204">
        <v>1000</v>
      </c>
      <c r="O551" s="1205"/>
      <c r="P551" s="1205"/>
      <c r="Q551" s="1206"/>
      <c r="R551" s="1207"/>
    </row>
    <row r="552" spans="1:18">
      <c r="A552" s="1195"/>
      <c r="B552" s="1196" t="s">
        <v>995</v>
      </c>
      <c r="C552" s="1196" t="s">
        <v>996</v>
      </c>
      <c r="D552" s="1196" t="s">
        <v>81</v>
      </c>
      <c r="E552" s="1197">
        <v>40058</v>
      </c>
      <c r="F552" s="1198"/>
      <c r="G552" s="1199"/>
      <c r="H552" s="1199"/>
      <c r="I552" s="1199"/>
      <c r="J552" s="1200"/>
      <c r="K552" s="1201">
        <v>32500000</v>
      </c>
      <c r="L552" s="1202"/>
      <c r="M552" s="1203">
        <v>32500</v>
      </c>
      <c r="N552" s="1204">
        <v>1000</v>
      </c>
      <c r="O552" s="1205"/>
      <c r="P552" s="1205"/>
      <c r="Q552" s="1206"/>
      <c r="R552" s="1207"/>
    </row>
    <row r="553" spans="1:18">
      <c r="A553" s="1195"/>
      <c r="B553" s="1196" t="s">
        <v>995</v>
      </c>
      <c r="C553" s="1196" t="s">
        <v>996</v>
      </c>
      <c r="D553" s="1196" t="s">
        <v>81</v>
      </c>
      <c r="E553" s="1197">
        <v>40114</v>
      </c>
      <c r="F553" s="1198"/>
      <c r="G553" s="1199"/>
      <c r="H553" s="1199"/>
      <c r="I553" s="1199"/>
      <c r="J553" s="1200"/>
      <c r="K553" s="1201"/>
      <c r="L553" s="1202"/>
      <c r="M553" s="1203"/>
      <c r="N553" s="1204"/>
      <c r="O553" s="1205"/>
      <c r="P553" s="1205"/>
      <c r="Q553" s="1206">
        <v>1307000</v>
      </c>
      <c r="R553" s="1207">
        <v>834761</v>
      </c>
    </row>
    <row r="554" spans="1:18">
      <c r="A554" s="1195" t="s">
        <v>1978</v>
      </c>
      <c r="B554" s="1196" t="s">
        <v>997</v>
      </c>
      <c r="C554" s="1196" t="s">
        <v>998</v>
      </c>
      <c r="D554" s="1196" t="s">
        <v>118</v>
      </c>
      <c r="E554" s="1197">
        <v>39871</v>
      </c>
      <c r="F554" s="1198" t="s">
        <v>49</v>
      </c>
      <c r="G554" s="1199">
        <v>19891000</v>
      </c>
      <c r="H554" s="1199">
        <v>0</v>
      </c>
      <c r="I554" s="1199">
        <v>23686592.329999998</v>
      </c>
      <c r="J554" s="1200" t="s">
        <v>655</v>
      </c>
      <c r="K554" s="1201"/>
      <c r="L554" s="1202"/>
      <c r="M554" s="1203"/>
      <c r="N554" s="1204"/>
      <c r="O554" s="1205"/>
      <c r="P554" s="1205"/>
      <c r="Q554" s="1206"/>
      <c r="R554" s="1207"/>
    </row>
    <row r="555" spans="1:18">
      <c r="A555" s="1195"/>
      <c r="B555" s="1196" t="s">
        <v>997</v>
      </c>
      <c r="C555" s="1196" t="s">
        <v>998</v>
      </c>
      <c r="D555" s="1196" t="s">
        <v>118</v>
      </c>
      <c r="E555" s="1197">
        <v>40813</v>
      </c>
      <c r="F555" s="1198"/>
      <c r="G555" s="1199"/>
      <c r="H555" s="1199"/>
      <c r="I555" s="1199"/>
      <c r="J555" s="1200"/>
      <c r="K555" s="1201">
        <v>19891000</v>
      </c>
      <c r="L555" s="1202"/>
      <c r="M555" s="1203">
        <v>19891</v>
      </c>
      <c r="N555" s="1204">
        <v>1000</v>
      </c>
      <c r="O555" s="1205"/>
      <c r="P555" s="1205"/>
      <c r="Q555" s="1206">
        <v>995000</v>
      </c>
      <c r="R555" s="1207">
        <v>995</v>
      </c>
    </row>
    <row r="556" spans="1:18">
      <c r="A556" s="1195" t="s">
        <v>2004</v>
      </c>
      <c r="B556" s="1196" t="s">
        <v>999</v>
      </c>
      <c r="C556" s="1196" t="s">
        <v>1000</v>
      </c>
      <c r="D556" s="1196" t="s">
        <v>88</v>
      </c>
      <c r="E556" s="1197">
        <v>39948</v>
      </c>
      <c r="F556" s="1198" t="s">
        <v>160</v>
      </c>
      <c r="G556" s="1199">
        <v>2639000</v>
      </c>
      <c r="H556" s="1199">
        <v>0</v>
      </c>
      <c r="I556" s="1199">
        <v>3283338.96</v>
      </c>
      <c r="J556" s="1200" t="s">
        <v>655</v>
      </c>
      <c r="K556" s="1201"/>
      <c r="L556" s="1202"/>
      <c r="M556" s="1203"/>
      <c r="N556" s="1204"/>
      <c r="O556" s="1205"/>
      <c r="P556" s="1205"/>
      <c r="Q556" s="1206"/>
      <c r="R556" s="1207"/>
    </row>
    <row r="557" spans="1:18">
      <c r="A557" s="1195"/>
      <c r="B557" s="1196" t="s">
        <v>999</v>
      </c>
      <c r="C557" s="1196" t="s">
        <v>1000</v>
      </c>
      <c r="D557" s="1196" t="s">
        <v>88</v>
      </c>
      <c r="E557" s="1197">
        <v>40794</v>
      </c>
      <c r="F557" s="1198"/>
      <c r="G557" s="1199"/>
      <c r="H557" s="1199"/>
      <c r="I557" s="1199"/>
      <c r="J557" s="1200"/>
      <c r="K557" s="1201">
        <v>2639000</v>
      </c>
      <c r="L557" s="1202"/>
      <c r="M557" s="1203">
        <v>2639000</v>
      </c>
      <c r="N557" s="1204">
        <v>1</v>
      </c>
      <c r="O557" s="1205"/>
      <c r="P557" s="1205"/>
      <c r="Q557" s="1206">
        <v>132000</v>
      </c>
      <c r="R557" s="1207">
        <v>132000</v>
      </c>
    </row>
    <row r="558" spans="1:18">
      <c r="A558" s="1195" t="s">
        <v>1979</v>
      </c>
      <c r="B558" s="1196" t="s">
        <v>1001</v>
      </c>
      <c r="C558" s="1196" t="s">
        <v>1002</v>
      </c>
      <c r="D558" s="1196" t="s">
        <v>86</v>
      </c>
      <c r="E558" s="1197">
        <v>40151</v>
      </c>
      <c r="F558" s="1198" t="s">
        <v>49</v>
      </c>
      <c r="G558" s="1199">
        <v>9000000</v>
      </c>
      <c r="H558" s="1199">
        <v>0</v>
      </c>
      <c r="I558" s="1199">
        <v>6598331.1500000004</v>
      </c>
      <c r="J558" s="1200" t="s">
        <v>671</v>
      </c>
      <c r="K558" s="1201"/>
      <c r="L558" s="1202"/>
      <c r="M558" s="1203"/>
      <c r="N558" s="1204"/>
      <c r="O558" s="1205"/>
      <c r="P558" s="1205"/>
      <c r="Q558" s="1206"/>
      <c r="R558" s="1207"/>
    </row>
    <row r="559" spans="1:18">
      <c r="A559" s="1195"/>
      <c r="B559" s="1196" t="s">
        <v>1001</v>
      </c>
      <c r="C559" s="1196" t="s">
        <v>1002</v>
      </c>
      <c r="D559" s="1196" t="s">
        <v>86</v>
      </c>
      <c r="E559" s="1197">
        <v>41312</v>
      </c>
      <c r="F559" s="1198"/>
      <c r="G559" s="1199"/>
      <c r="H559" s="1199"/>
      <c r="I559" s="1199"/>
      <c r="J559" s="1200"/>
      <c r="K559" s="1201">
        <v>5293527.28</v>
      </c>
      <c r="L559" s="1202"/>
      <c r="M559" s="1203">
        <v>8648</v>
      </c>
      <c r="N559" s="1204">
        <v>612.1</v>
      </c>
      <c r="O559" s="1205">
        <v>-3354472.72</v>
      </c>
      <c r="P559" s="1205"/>
      <c r="Q559" s="1206">
        <v>311943.55</v>
      </c>
      <c r="R559" s="1207">
        <v>450</v>
      </c>
    </row>
    <row r="560" spans="1:18">
      <c r="A560" s="1195"/>
      <c r="B560" s="1196" t="s">
        <v>1001</v>
      </c>
      <c r="C560" s="1196" t="s">
        <v>1002</v>
      </c>
      <c r="D560" s="1196" t="s">
        <v>86</v>
      </c>
      <c r="E560" s="1197">
        <v>41313</v>
      </c>
      <c r="F560" s="1198"/>
      <c r="G560" s="1199"/>
      <c r="H560" s="1199"/>
      <c r="I560" s="1199"/>
      <c r="J560" s="1200"/>
      <c r="K560" s="1201">
        <v>215462.72</v>
      </c>
      <c r="L560" s="1202"/>
      <c r="M560" s="1203">
        <v>352</v>
      </c>
      <c r="N560" s="1204">
        <v>612.1</v>
      </c>
      <c r="O560" s="1205">
        <v>-136537.28</v>
      </c>
      <c r="P560" s="1205"/>
      <c r="Q560" s="1206"/>
      <c r="R560" s="1207"/>
    </row>
    <row r="561" spans="1:18">
      <c r="A561" s="1195"/>
      <c r="B561" s="1196" t="s">
        <v>1001</v>
      </c>
      <c r="C561" s="1196" t="s">
        <v>1002</v>
      </c>
      <c r="D561" s="1196" t="s">
        <v>86</v>
      </c>
      <c r="E561" s="1197">
        <v>41359</v>
      </c>
      <c r="F561" s="1198"/>
      <c r="G561" s="1199"/>
      <c r="H561" s="1199"/>
      <c r="I561" s="1199"/>
      <c r="J561" s="1200"/>
      <c r="K561" s="1201"/>
      <c r="L561" s="1202">
        <v>-55089.9</v>
      </c>
      <c r="M561" s="1203"/>
      <c r="N561" s="1204"/>
      <c r="O561" s="1205"/>
      <c r="P561" s="1205"/>
      <c r="Q561" s="1206"/>
      <c r="R561" s="1207"/>
    </row>
    <row r="562" spans="1:18">
      <c r="A562" s="1195" t="s">
        <v>2005</v>
      </c>
      <c r="B562" s="1196" t="s">
        <v>1003</v>
      </c>
      <c r="C562" s="1196" t="s">
        <v>1004</v>
      </c>
      <c r="D562" s="1196" t="s">
        <v>89</v>
      </c>
      <c r="E562" s="1197">
        <v>39857</v>
      </c>
      <c r="F562" s="1198" t="s">
        <v>49</v>
      </c>
      <c r="G562" s="1199">
        <v>1173000</v>
      </c>
      <c r="H562" s="1199">
        <v>0</v>
      </c>
      <c r="I562" s="1199">
        <v>2781331.97</v>
      </c>
      <c r="J562" s="1200" t="s">
        <v>671</v>
      </c>
      <c r="K562" s="1201"/>
      <c r="L562" s="1202"/>
      <c r="M562" s="1203"/>
      <c r="N562" s="1204"/>
      <c r="O562" s="1205"/>
      <c r="P562" s="1205"/>
      <c r="Q562" s="1206"/>
      <c r="R562" s="1207"/>
    </row>
    <row r="563" spans="1:18">
      <c r="A563" s="1195"/>
      <c r="B563" s="1196" t="s">
        <v>1003</v>
      </c>
      <c r="C563" s="1196" t="s">
        <v>1004</v>
      </c>
      <c r="D563" s="1196" t="s">
        <v>89</v>
      </c>
      <c r="E563" s="1197">
        <v>40176</v>
      </c>
      <c r="F563" s="1198"/>
      <c r="G563" s="1199">
        <v>1508000</v>
      </c>
      <c r="H563" s="1199"/>
      <c r="I563" s="1199"/>
      <c r="J563" s="1200"/>
      <c r="K563" s="1201"/>
      <c r="L563" s="1202"/>
      <c r="M563" s="1203"/>
      <c r="N563" s="1204"/>
      <c r="O563" s="1205"/>
      <c r="P563" s="1205"/>
      <c r="Q563" s="1206"/>
      <c r="R563" s="1207"/>
    </row>
    <row r="564" spans="1:18">
      <c r="A564" s="1195"/>
      <c r="B564" s="1196" t="s">
        <v>1003</v>
      </c>
      <c r="C564" s="1196" t="s">
        <v>1004</v>
      </c>
      <c r="D564" s="1196" t="s">
        <v>89</v>
      </c>
      <c r="E564" s="1197">
        <v>41541</v>
      </c>
      <c r="F564" s="1198"/>
      <c r="G564" s="1199"/>
      <c r="H564" s="1199"/>
      <c r="I564" s="1199"/>
      <c r="J564" s="1200"/>
      <c r="K564" s="1201">
        <v>301428.58</v>
      </c>
      <c r="L564" s="1202"/>
      <c r="M564" s="1203">
        <v>366</v>
      </c>
      <c r="N564" s="1204">
        <v>823.03330000000005</v>
      </c>
      <c r="O564" s="1205">
        <v>-64571.42</v>
      </c>
      <c r="P564" s="1205"/>
      <c r="Q564" s="1206">
        <v>40563.339999999997</v>
      </c>
      <c r="R564" s="1207">
        <v>59</v>
      </c>
    </row>
    <row r="565" spans="1:18">
      <c r="A565" s="1195"/>
      <c r="B565" s="1196" t="s">
        <v>1003</v>
      </c>
      <c r="C565" s="1196" t="s">
        <v>1004</v>
      </c>
      <c r="D565" s="1196" t="s">
        <v>89</v>
      </c>
      <c r="E565" s="1197">
        <v>41542</v>
      </c>
      <c r="F565" s="1198"/>
      <c r="G565" s="1199"/>
      <c r="H565" s="1199"/>
      <c r="I565" s="1199"/>
      <c r="J565" s="1200"/>
      <c r="K565" s="1201">
        <v>1895467.59</v>
      </c>
      <c r="L565" s="1202"/>
      <c r="M565" s="1203">
        <v>2315</v>
      </c>
      <c r="N565" s="1204">
        <v>816.45</v>
      </c>
      <c r="O565" s="1205">
        <v>-419532.41</v>
      </c>
      <c r="P565" s="1205"/>
      <c r="Q565" s="1206"/>
      <c r="R565" s="1207"/>
    </row>
    <row r="566" spans="1:18">
      <c r="A566" s="1195"/>
      <c r="B566" s="1196" t="s">
        <v>1003</v>
      </c>
      <c r="C566" s="1196" t="s">
        <v>1004</v>
      </c>
      <c r="D566" s="1196" t="s">
        <v>89</v>
      </c>
      <c r="E566" s="1197">
        <v>41576</v>
      </c>
      <c r="F566" s="1198"/>
      <c r="G566" s="1199"/>
      <c r="H566" s="1199"/>
      <c r="I566" s="1199"/>
      <c r="J566" s="1200"/>
      <c r="K566" s="1201"/>
      <c r="L566" s="1202">
        <v>-33333.339999999997</v>
      </c>
      <c r="M566" s="1203"/>
      <c r="N566" s="1204"/>
      <c r="O566" s="1205"/>
      <c r="P566" s="1205"/>
      <c r="Q566" s="1206"/>
      <c r="R566" s="1207"/>
    </row>
    <row r="567" spans="1:18">
      <c r="A567" s="1195" t="s">
        <v>1980</v>
      </c>
      <c r="B567" s="1196" t="s">
        <v>1005</v>
      </c>
      <c r="C567" s="1196" t="s">
        <v>835</v>
      </c>
      <c r="D567" s="1196" t="s">
        <v>90</v>
      </c>
      <c r="E567" s="1197">
        <v>39955</v>
      </c>
      <c r="F567" s="1198" t="s">
        <v>160</v>
      </c>
      <c r="G567" s="1199">
        <v>20445000</v>
      </c>
      <c r="H567" s="1199">
        <v>0</v>
      </c>
      <c r="I567" s="1199">
        <v>21101618.190000001</v>
      </c>
      <c r="J567" s="1200" t="s">
        <v>671</v>
      </c>
      <c r="K567" s="1201"/>
      <c r="L567" s="1202"/>
      <c r="M567" s="1203"/>
      <c r="N567" s="1204"/>
      <c r="O567" s="1205"/>
      <c r="P567" s="1205"/>
      <c r="Q567" s="1206"/>
      <c r="R567" s="1207"/>
    </row>
    <row r="568" spans="1:18">
      <c r="A568" s="1195"/>
      <c r="B568" s="1196" t="s">
        <v>1005</v>
      </c>
      <c r="C568" s="1196" t="s">
        <v>835</v>
      </c>
      <c r="D568" s="1196" t="s">
        <v>90</v>
      </c>
      <c r="E568" s="1197">
        <v>41129</v>
      </c>
      <c r="F568" s="1198"/>
      <c r="G568" s="1199"/>
      <c r="H568" s="1199"/>
      <c r="I568" s="1199"/>
      <c r="J568" s="1200"/>
      <c r="K568" s="1201">
        <v>4381500</v>
      </c>
      <c r="L568" s="1202"/>
      <c r="M568" s="1203">
        <v>6000000</v>
      </c>
      <c r="N568" s="1204">
        <v>0.73019999999999996</v>
      </c>
      <c r="O568" s="1205">
        <v>-1618500</v>
      </c>
      <c r="P568" s="1205"/>
      <c r="Q568" s="1206"/>
      <c r="R568" s="1207"/>
    </row>
    <row r="569" spans="1:18">
      <c r="A569" s="1195"/>
      <c r="B569" s="1196" t="s">
        <v>1005</v>
      </c>
      <c r="C569" s="1196" t="s">
        <v>835</v>
      </c>
      <c r="D569" s="1196" t="s">
        <v>90</v>
      </c>
      <c r="E569" s="1197">
        <v>41130</v>
      </c>
      <c r="F569" s="1198"/>
      <c r="G569" s="1199"/>
      <c r="H569" s="1199"/>
      <c r="I569" s="1199"/>
      <c r="J569" s="1200"/>
      <c r="K569" s="1201">
        <v>10197941.25</v>
      </c>
      <c r="L569" s="1202"/>
      <c r="M569" s="1203">
        <v>13965000</v>
      </c>
      <c r="N569" s="1204">
        <v>0.73019999999999996</v>
      </c>
      <c r="O569" s="1205">
        <v>-3767058.75</v>
      </c>
      <c r="P569" s="1205"/>
      <c r="Q569" s="1206">
        <v>688041.09</v>
      </c>
      <c r="R569" s="1207">
        <v>902000</v>
      </c>
    </row>
    <row r="570" spans="1:18">
      <c r="A570" s="1195"/>
      <c r="B570" s="1196" t="s">
        <v>1005</v>
      </c>
      <c r="C570" s="1196" t="s">
        <v>835</v>
      </c>
      <c r="D570" s="1196" t="s">
        <v>90</v>
      </c>
      <c r="E570" s="1197">
        <v>41131</v>
      </c>
      <c r="F570" s="1198"/>
      <c r="G570" s="1199"/>
      <c r="H570" s="1199"/>
      <c r="I570" s="1199"/>
      <c r="J570" s="1200"/>
      <c r="K570" s="1201">
        <v>350520</v>
      </c>
      <c r="L570" s="1202"/>
      <c r="M570" s="1203">
        <v>480000</v>
      </c>
      <c r="N570" s="1204">
        <v>0.73019999999999996</v>
      </c>
      <c r="O570" s="1205">
        <v>-129480</v>
      </c>
      <c r="P570" s="1205"/>
      <c r="Q570" s="1206">
        <v>91535.4</v>
      </c>
      <c r="R570" s="1207">
        <v>120000</v>
      </c>
    </row>
    <row r="571" spans="1:18">
      <c r="A571" s="1195"/>
      <c r="B571" s="1196" t="s">
        <v>1005</v>
      </c>
      <c r="C571" s="1196" t="s">
        <v>835</v>
      </c>
      <c r="D571" s="1196" t="s">
        <v>90</v>
      </c>
      <c r="E571" s="1197">
        <v>41163</v>
      </c>
      <c r="F571" s="1198"/>
      <c r="G571" s="1199"/>
      <c r="H571" s="1199"/>
      <c r="I571" s="1199"/>
      <c r="J571" s="1200"/>
      <c r="K571" s="1201"/>
      <c r="L571" s="1202">
        <v>-149299.60999999999</v>
      </c>
      <c r="M571" s="1203"/>
      <c r="N571" s="1204"/>
      <c r="O571" s="1205"/>
      <c r="P571" s="1205"/>
      <c r="Q571" s="1206"/>
      <c r="R571" s="1207"/>
    </row>
    <row r="572" spans="1:18">
      <c r="A572" s="1195" t="s">
        <v>1979</v>
      </c>
      <c r="B572" s="1196" t="s">
        <v>1006</v>
      </c>
      <c r="C572" s="1196" t="s">
        <v>805</v>
      </c>
      <c r="D572" s="1196" t="s">
        <v>90</v>
      </c>
      <c r="E572" s="1197">
        <v>39829</v>
      </c>
      <c r="F572" s="1198" t="s">
        <v>49</v>
      </c>
      <c r="G572" s="1199">
        <v>146053000</v>
      </c>
      <c r="H572" s="1199">
        <v>0</v>
      </c>
      <c r="I572" s="1199">
        <v>87459858.689999998</v>
      </c>
      <c r="J572" s="1200" t="s">
        <v>671</v>
      </c>
      <c r="K572" s="1201"/>
      <c r="L572" s="1202"/>
      <c r="M572" s="1203"/>
      <c r="N572" s="1204"/>
      <c r="O572" s="1205"/>
      <c r="P572" s="1205"/>
      <c r="Q572" s="1206"/>
      <c r="R572" s="1207"/>
    </row>
    <row r="573" spans="1:18">
      <c r="A573" s="1195"/>
      <c r="B573" s="1196" t="s">
        <v>1006</v>
      </c>
      <c r="C573" s="1196" t="s">
        <v>805</v>
      </c>
      <c r="D573" s="1196" t="s">
        <v>90</v>
      </c>
      <c r="E573" s="1197">
        <v>41312</v>
      </c>
      <c r="F573" s="1198"/>
      <c r="G573" s="1199"/>
      <c r="H573" s="1199"/>
      <c r="I573" s="1199"/>
      <c r="J573" s="1200"/>
      <c r="K573" s="1201">
        <v>8025555.0300000003</v>
      </c>
      <c r="L573" s="1202"/>
      <c r="M573" s="1203">
        <v>14523</v>
      </c>
      <c r="N573" s="1204">
        <v>552.6</v>
      </c>
      <c r="O573" s="1205">
        <v>-6497444.9699999997</v>
      </c>
      <c r="P573" s="1205"/>
      <c r="Q573" s="1206">
        <v>3372.19</v>
      </c>
      <c r="R573" s="1207">
        <v>5</v>
      </c>
    </row>
    <row r="574" spans="1:18">
      <c r="A574" s="1195"/>
      <c r="B574" s="1196" t="s">
        <v>1006</v>
      </c>
      <c r="C574" s="1196" t="s">
        <v>805</v>
      </c>
      <c r="D574" s="1196" t="s">
        <v>90</v>
      </c>
      <c r="E574" s="1197">
        <v>41313</v>
      </c>
      <c r="F574" s="1198"/>
      <c r="G574" s="1199"/>
      <c r="H574" s="1199"/>
      <c r="I574" s="1199"/>
      <c r="J574" s="1200"/>
      <c r="K574" s="1201">
        <v>72684793.299999997</v>
      </c>
      <c r="L574" s="1202"/>
      <c r="M574" s="1203">
        <v>131530</v>
      </c>
      <c r="N574" s="1204">
        <v>552.6</v>
      </c>
      <c r="O574" s="1205">
        <v>-58845206.700000003</v>
      </c>
      <c r="P574" s="1205"/>
      <c r="Q574" s="1206">
        <v>4922044.87</v>
      </c>
      <c r="R574" s="1207">
        <v>7298</v>
      </c>
    </row>
    <row r="575" spans="1:18">
      <c r="A575" s="1195"/>
      <c r="B575" s="1196" t="s">
        <v>1006</v>
      </c>
      <c r="C575" s="1196" t="s">
        <v>805</v>
      </c>
      <c r="D575" s="1196" t="s">
        <v>90</v>
      </c>
      <c r="E575" s="1197">
        <v>41359</v>
      </c>
      <c r="F575" s="1198"/>
      <c r="G575" s="1199"/>
      <c r="H575" s="1199"/>
      <c r="I575" s="1199"/>
      <c r="J575" s="1200"/>
      <c r="K575" s="1201"/>
      <c r="L575" s="1202">
        <v>-807103.48</v>
      </c>
      <c r="M575" s="1203"/>
      <c r="N575" s="1204"/>
      <c r="O575" s="1205"/>
      <c r="P575" s="1205"/>
      <c r="Q575" s="1206"/>
      <c r="R575" s="1207"/>
    </row>
    <row r="576" spans="1:18">
      <c r="A576" s="1195">
        <v>11</v>
      </c>
      <c r="B576" s="1196" t="s">
        <v>1007</v>
      </c>
      <c r="C576" s="1196" t="s">
        <v>1008</v>
      </c>
      <c r="D576" s="1196" t="s">
        <v>80</v>
      </c>
      <c r="E576" s="1197">
        <v>39885</v>
      </c>
      <c r="F576" s="1198" t="s">
        <v>26</v>
      </c>
      <c r="G576" s="1199">
        <v>1224558000</v>
      </c>
      <c r="H576" s="1199">
        <v>0</v>
      </c>
      <c r="I576" s="1199">
        <v>1464248844</v>
      </c>
      <c r="J576" s="1200" t="s">
        <v>655</v>
      </c>
      <c r="K576" s="1201"/>
      <c r="L576" s="1202"/>
      <c r="M576" s="1203"/>
      <c r="N576" s="1204"/>
      <c r="O576" s="1205"/>
      <c r="P576" s="1205"/>
      <c r="Q576" s="1206"/>
      <c r="R576" s="1207"/>
    </row>
    <row r="577" spans="1:18">
      <c r="A577" s="1195"/>
      <c r="B577" s="1196" t="s">
        <v>1007</v>
      </c>
      <c r="C577" s="1196" t="s">
        <v>1008</v>
      </c>
      <c r="D577" s="1196" t="s">
        <v>80</v>
      </c>
      <c r="E577" s="1197">
        <v>40289</v>
      </c>
      <c r="F577" s="1198"/>
      <c r="G577" s="1199"/>
      <c r="H577" s="1199"/>
      <c r="I577" s="1199"/>
      <c r="J577" s="1200"/>
      <c r="K577" s="1201">
        <v>1224558000</v>
      </c>
      <c r="L577" s="1202"/>
      <c r="M577" s="1203">
        <v>1224558</v>
      </c>
      <c r="N577" s="1204">
        <v>1000</v>
      </c>
      <c r="O577" s="1205"/>
      <c r="P577" s="1205"/>
      <c r="Q577" s="1206"/>
      <c r="R577" s="1207"/>
    </row>
    <row r="578" spans="1:18">
      <c r="A578" s="1195"/>
      <c r="B578" s="1196" t="s">
        <v>1007</v>
      </c>
      <c r="C578" s="1196" t="s">
        <v>1008</v>
      </c>
      <c r="D578" s="1196" t="s">
        <v>80</v>
      </c>
      <c r="E578" s="1197">
        <v>40366</v>
      </c>
      <c r="F578" s="1198"/>
      <c r="G578" s="1199"/>
      <c r="H578" s="1199"/>
      <c r="I578" s="1199"/>
      <c r="J578" s="1200"/>
      <c r="K578" s="1201"/>
      <c r="L578" s="1202"/>
      <c r="M578" s="1203"/>
      <c r="N578" s="1204"/>
      <c r="O578" s="1205"/>
      <c r="P578" s="1205"/>
      <c r="Q578" s="1206">
        <v>172000000</v>
      </c>
      <c r="R578" s="1207">
        <v>20500413</v>
      </c>
    </row>
    <row r="579" spans="1:18">
      <c r="A579" s="1195">
        <v>44</v>
      </c>
      <c r="B579" s="1196" t="s">
        <v>1009</v>
      </c>
      <c r="C579" s="1196" t="s">
        <v>1010</v>
      </c>
      <c r="D579" s="1196" t="s">
        <v>98</v>
      </c>
      <c r="E579" s="1197">
        <v>39843</v>
      </c>
      <c r="F579" s="1198" t="s">
        <v>26</v>
      </c>
      <c r="G579" s="1199">
        <v>11750000</v>
      </c>
      <c r="H579" s="1199">
        <v>0</v>
      </c>
      <c r="I579" s="1199">
        <v>13683277.609999999</v>
      </c>
      <c r="J579" s="1200" t="s">
        <v>655</v>
      </c>
      <c r="K579" s="1201"/>
      <c r="L579" s="1202"/>
      <c r="M579" s="1203"/>
      <c r="N579" s="1204"/>
      <c r="O579" s="1205"/>
      <c r="P579" s="1205"/>
      <c r="Q579" s="1206"/>
      <c r="R579" s="1207"/>
    </row>
    <row r="580" spans="1:18">
      <c r="A580" s="1195"/>
      <c r="B580" s="1196" t="s">
        <v>1009</v>
      </c>
      <c r="C580" s="1196" t="s">
        <v>1010</v>
      </c>
      <c r="D580" s="1196" t="s">
        <v>98</v>
      </c>
      <c r="E580" s="1197">
        <v>40759</v>
      </c>
      <c r="F580" s="1198"/>
      <c r="G580" s="1199"/>
      <c r="H580" s="1199"/>
      <c r="I580" s="1199"/>
      <c r="J580" s="1200"/>
      <c r="K580" s="1201">
        <v>11750000</v>
      </c>
      <c r="L580" s="1202"/>
      <c r="M580" s="1203">
        <v>11750</v>
      </c>
      <c r="N580" s="1204">
        <v>1000</v>
      </c>
      <c r="O580" s="1205"/>
      <c r="P580" s="1205"/>
      <c r="Q580" s="1206"/>
      <c r="R580" s="1207"/>
    </row>
    <row r="581" spans="1:18">
      <c r="A581" s="1195"/>
      <c r="B581" s="1196" t="s">
        <v>1009</v>
      </c>
      <c r="C581" s="1196" t="s">
        <v>1010</v>
      </c>
      <c r="D581" s="1196" t="s">
        <v>98</v>
      </c>
      <c r="E581" s="1197">
        <v>40807</v>
      </c>
      <c r="F581" s="1198"/>
      <c r="G581" s="1199"/>
      <c r="H581" s="1199"/>
      <c r="I581" s="1199"/>
      <c r="J581" s="1200"/>
      <c r="K581" s="1201"/>
      <c r="L581" s="1202"/>
      <c r="M581" s="1203"/>
      <c r="N581" s="1204"/>
      <c r="O581" s="1205"/>
      <c r="P581" s="1205"/>
      <c r="Q581" s="1206">
        <v>458000</v>
      </c>
      <c r="R581" s="1207">
        <v>186311</v>
      </c>
    </row>
    <row r="582" spans="1:18">
      <c r="A582" s="1195">
        <v>15</v>
      </c>
      <c r="B582" s="1196" t="s">
        <v>1011</v>
      </c>
      <c r="C582" s="1196" t="s">
        <v>1012</v>
      </c>
      <c r="D582" s="1196" t="s">
        <v>107</v>
      </c>
      <c r="E582" s="1197">
        <v>39983</v>
      </c>
      <c r="F582" s="1198" t="s">
        <v>160</v>
      </c>
      <c r="G582" s="1199">
        <v>12000000</v>
      </c>
      <c r="H582" s="1199">
        <v>0</v>
      </c>
      <c r="I582" s="1199">
        <v>17424285.82</v>
      </c>
      <c r="J582" s="1200" t="s">
        <v>655</v>
      </c>
      <c r="K582" s="1201"/>
      <c r="L582" s="1202"/>
      <c r="M582" s="1203"/>
      <c r="N582" s="1204"/>
      <c r="O582" s="1205"/>
      <c r="P582" s="1205"/>
      <c r="Q582" s="1206"/>
      <c r="R582" s="1207"/>
    </row>
    <row r="583" spans="1:18">
      <c r="A583" s="1195"/>
      <c r="B583" s="1196" t="s">
        <v>1011</v>
      </c>
      <c r="C583" s="1196" t="s">
        <v>1012</v>
      </c>
      <c r="D583" s="1196" t="s">
        <v>107</v>
      </c>
      <c r="E583" s="1197">
        <v>41605</v>
      </c>
      <c r="F583" s="1198"/>
      <c r="G583" s="1199"/>
      <c r="H583" s="1199"/>
      <c r="I583" s="1199"/>
      <c r="J583" s="1200"/>
      <c r="K583" s="1201">
        <v>5000000</v>
      </c>
      <c r="L583" s="1202"/>
      <c r="M583" s="1203">
        <v>5000000</v>
      </c>
      <c r="N583" s="1204">
        <v>1</v>
      </c>
      <c r="O583" s="1205"/>
      <c r="P583" s="1205"/>
      <c r="Q583" s="1206"/>
      <c r="R583" s="1207"/>
    </row>
    <row r="584" spans="1:18">
      <c r="A584" s="1195"/>
      <c r="B584" s="1196" t="s">
        <v>1011</v>
      </c>
      <c r="C584" s="1196" t="s">
        <v>1012</v>
      </c>
      <c r="D584" s="1196" t="s">
        <v>107</v>
      </c>
      <c r="E584" s="1197">
        <v>41703</v>
      </c>
      <c r="F584" s="1198"/>
      <c r="G584" s="1199"/>
      <c r="H584" s="1199"/>
      <c r="I584" s="1199"/>
      <c r="J584" s="1200"/>
      <c r="K584" s="1201">
        <v>2000000</v>
      </c>
      <c r="L584" s="1202"/>
      <c r="M584" s="1203">
        <v>2000000</v>
      </c>
      <c r="N584" s="1204">
        <v>1</v>
      </c>
      <c r="O584" s="1205"/>
      <c r="P584" s="1205"/>
      <c r="Q584" s="1206"/>
      <c r="R584" s="1207"/>
    </row>
    <row r="585" spans="1:18">
      <c r="A585" s="1195"/>
      <c r="B585" s="1196" t="s">
        <v>1011</v>
      </c>
      <c r="C585" s="1196" t="s">
        <v>1012</v>
      </c>
      <c r="D585" s="1196" t="s">
        <v>107</v>
      </c>
      <c r="E585" s="1197">
        <v>41731</v>
      </c>
      <c r="F585" s="1198"/>
      <c r="G585" s="1199"/>
      <c r="H585" s="1199"/>
      <c r="I585" s="1199"/>
      <c r="J585" s="1200"/>
      <c r="K585" s="1201">
        <v>5000000</v>
      </c>
      <c r="L585" s="1202"/>
      <c r="M585" s="1203">
        <v>5000000</v>
      </c>
      <c r="N585" s="1204">
        <v>1</v>
      </c>
      <c r="O585" s="1205"/>
      <c r="P585" s="1205"/>
      <c r="Q585" s="1206">
        <v>600000</v>
      </c>
      <c r="R585" s="1207">
        <v>600000</v>
      </c>
    </row>
    <row r="586" spans="1:18">
      <c r="A586" s="1195" t="s">
        <v>2006</v>
      </c>
      <c r="B586" s="1196" t="s">
        <v>1013</v>
      </c>
      <c r="C586" s="1196" t="s">
        <v>1014</v>
      </c>
      <c r="D586" s="1196" t="s">
        <v>86</v>
      </c>
      <c r="E586" s="1197">
        <v>39787</v>
      </c>
      <c r="F586" s="1198" t="s">
        <v>26</v>
      </c>
      <c r="G586" s="1199">
        <v>38235000</v>
      </c>
      <c r="H586" s="1199">
        <v>0</v>
      </c>
      <c r="I586" s="1199">
        <v>44847153.759999998</v>
      </c>
      <c r="J586" s="1200" t="s">
        <v>704</v>
      </c>
      <c r="K586" s="1201"/>
      <c r="L586" s="1202"/>
      <c r="M586" s="1203"/>
      <c r="N586" s="1204"/>
      <c r="O586" s="1205"/>
      <c r="P586" s="1205"/>
      <c r="Q586" s="1206"/>
      <c r="R586" s="1207"/>
    </row>
    <row r="587" spans="1:18">
      <c r="A587" s="1195"/>
      <c r="B587" s="1196" t="s">
        <v>1013</v>
      </c>
      <c r="C587" s="1196" t="s">
        <v>1014</v>
      </c>
      <c r="D587" s="1196" t="s">
        <v>86</v>
      </c>
      <c r="E587" s="1197">
        <v>40170</v>
      </c>
      <c r="F587" s="1198"/>
      <c r="G587" s="1199"/>
      <c r="H587" s="1199"/>
      <c r="I587" s="1199"/>
      <c r="J587" s="1200"/>
      <c r="K587" s="1201">
        <v>15000000</v>
      </c>
      <c r="L587" s="1202"/>
      <c r="M587" s="1203">
        <v>15000</v>
      </c>
      <c r="N587" s="1204">
        <v>1000</v>
      </c>
      <c r="O587" s="1205"/>
      <c r="P587" s="1205"/>
      <c r="Q587" s="1206"/>
      <c r="R587" s="1207"/>
    </row>
    <row r="588" spans="1:18">
      <c r="A588" s="1195"/>
      <c r="B588" s="1196" t="s">
        <v>1013</v>
      </c>
      <c r="C588" s="1196" t="s">
        <v>1014</v>
      </c>
      <c r="D588" s="1196" t="s">
        <v>86</v>
      </c>
      <c r="E588" s="1197">
        <v>40738</v>
      </c>
      <c r="F588" s="1198"/>
      <c r="G588" s="1199"/>
      <c r="H588" s="1199"/>
      <c r="I588" s="1199"/>
      <c r="J588" s="1200"/>
      <c r="K588" s="1201">
        <v>23235000</v>
      </c>
      <c r="L588" s="1202"/>
      <c r="M588" s="1203">
        <v>23235</v>
      </c>
      <c r="N588" s="1204">
        <v>1000</v>
      </c>
      <c r="O588" s="1205"/>
      <c r="P588" s="1205"/>
      <c r="Q588" s="1206"/>
      <c r="R588" s="1207"/>
    </row>
    <row r="589" spans="1:18">
      <c r="A589" s="1195"/>
      <c r="B589" s="1196" t="s">
        <v>1013</v>
      </c>
      <c r="C589" s="1196" t="s">
        <v>1014</v>
      </c>
      <c r="D589" s="1196" t="s">
        <v>86</v>
      </c>
      <c r="E589" s="1197">
        <v>40870</v>
      </c>
      <c r="F589" s="1198"/>
      <c r="G589" s="1199"/>
      <c r="H589" s="1199"/>
      <c r="I589" s="1199"/>
      <c r="J589" s="1200"/>
      <c r="K589" s="1201"/>
      <c r="L589" s="1202"/>
      <c r="M589" s="1203"/>
      <c r="N589" s="1204"/>
      <c r="O589" s="1205"/>
      <c r="P589" s="1205"/>
      <c r="Q589" s="1206">
        <v>2794422</v>
      </c>
      <c r="R589" s="1207">
        <v>770868</v>
      </c>
    </row>
    <row r="590" spans="1:18">
      <c r="A590" s="1195" t="s">
        <v>2001</v>
      </c>
      <c r="B590" s="1196" t="s">
        <v>1015</v>
      </c>
      <c r="C590" s="1196" t="s">
        <v>1016</v>
      </c>
      <c r="D590" s="1196" t="s">
        <v>81</v>
      </c>
      <c r="E590" s="1197">
        <v>39787</v>
      </c>
      <c r="F590" s="1198" t="s">
        <v>26</v>
      </c>
      <c r="G590" s="1199">
        <v>306546000</v>
      </c>
      <c r="H590" s="1199">
        <v>0</v>
      </c>
      <c r="I590" s="1199">
        <v>352722420</v>
      </c>
      <c r="J590" s="1200" t="s">
        <v>655</v>
      </c>
      <c r="K590" s="1201"/>
      <c r="L590" s="1202"/>
      <c r="M590" s="1203"/>
      <c r="N590" s="1204"/>
      <c r="O590" s="1205"/>
      <c r="P590" s="1205"/>
      <c r="Q590" s="1206"/>
      <c r="R590" s="1207"/>
    </row>
    <row r="591" spans="1:18">
      <c r="A591" s="1195"/>
      <c r="B591" s="1196" t="s">
        <v>1015</v>
      </c>
      <c r="C591" s="1196" t="s">
        <v>1016</v>
      </c>
      <c r="D591" s="1196" t="s">
        <v>81</v>
      </c>
      <c r="E591" s="1197">
        <v>40541</v>
      </c>
      <c r="F591" s="1198"/>
      <c r="G591" s="1199"/>
      <c r="H591" s="1199"/>
      <c r="I591" s="1199"/>
      <c r="J591" s="1200"/>
      <c r="K591" s="1201">
        <v>306546000</v>
      </c>
      <c r="L591" s="1202"/>
      <c r="M591" s="1203">
        <v>306546</v>
      </c>
      <c r="N591" s="1204">
        <v>1000</v>
      </c>
      <c r="O591" s="1205"/>
      <c r="P591" s="1205"/>
      <c r="Q591" s="1206"/>
      <c r="R591" s="1207"/>
    </row>
    <row r="592" spans="1:18">
      <c r="A592" s="1195"/>
      <c r="B592" s="1196" t="s">
        <v>1015</v>
      </c>
      <c r="C592" s="1196" t="s">
        <v>1016</v>
      </c>
      <c r="D592" s="1196" t="s">
        <v>81</v>
      </c>
      <c r="E592" s="1197">
        <v>40569</v>
      </c>
      <c r="F592" s="1198"/>
      <c r="G592" s="1199"/>
      <c r="H592" s="1199"/>
      <c r="I592" s="1199"/>
      <c r="J592" s="1200"/>
      <c r="K592" s="1201"/>
      <c r="L592" s="1202"/>
      <c r="M592" s="1203"/>
      <c r="N592" s="1204"/>
      <c r="O592" s="1205"/>
      <c r="P592" s="1205"/>
      <c r="Q592" s="1206">
        <v>14500000</v>
      </c>
      <c r="R592" s="1207">
        <v>1517555</v>
      </c>
    </row>
    <row r="593" spans="1:18">
      <c r="A593" s="1195"/>
      <c r="B593" s="1196" t="s">
        <v>1017</v>
      </c>
      <c r="C593" s="1196" t="s">
        <v>1018</v>
      </c>
      <c r="D593" s="1196" t="s">
        <v>131</v>
      </c>
      <c r="E593" s="1197">
        <v>39822</v>
      </c>
      <c r="F593" s="1198" t="s">
        <v>26</v>
      </c>
      <c r="G593" s="1199">
        <v>24000000</v>
      </c>
      <c r="H593" s="1199">
        <v>0</v>
      </c>
      <c r="I593" s="1199">
        <v>28453653.600000001</v>
      </c>
      <c r="J593" s="1200" t="s">
        <v>674</v>
      </c>
      <c r="K593" s="1201"/>
      <c r="L593" s="1202"/>
      <c r="M593" s="1203"/>
      <c r="N593" s="1204"/>
      <c r="O593" s="1205"/>
      <c r="P593" s="1205"/>
      <c r="Q593" s="1206"/>
      <c r="R593" s="1207"/>
    </row>
    <row r="594" spans="1:18">
      <c r="A594" s="1195"/>
      <c r="B594" s="1196" t="s">
        <v>1017</v>
      </c>
      <c r="C594" s="1196" t="s">
        <v>1018</v>
      </c>
      <c r="D594" s="1196" t="s">
        <v>131</v>
      </c>
      <c r="E594" s="1197">
        <v>41565</v>
      </c>
      <c r="F594" s="1198"/>
      <c r="G594" s="1199"/>
      <c r="H594" s="1199"/>
      <c r="I594" s="1199"/>
      <c r="J594" s="1200"/>
      <c r="K594" s="1201">
        <v>3900000</v>
      </c>
      <c r="L594" s="1202"/>
      <c r="M594" s="1203">
        <v>3900</v>
      </c>
      <c r="N594" s="1204">
        <v>1104.0999999999999</v>
      </c>
      <c r="O594" s="1205"/>
      <c r="P594" s="1205">
        <v>406029</v>
      </c>
      <c r="Q594" s="1206"/>
      <c r="R594" s="1207"/>
    </row>
    <row r="595" spans="1:18">
      <c r="A595" s="1195"/>
      <c r="B595" s="1196" t="s">
        <v>1017</v>
      </c>
      <c r="C595" s="1196" t="s">
        <v>1018</v>
      </c>
      <c r="D595" s="1196" t="s">
        <v>131</v>
      </c>
      <c r="E595" s="1197">
        <v>41568</v>
      </c>
      <c r="F595" s="1198"/>
      <c r="G595" s="1199"/>
      <c r="H595" s="1199"/>
      <c r="I595" s="1199"/>
      <c r="J595" s="1200"/>
      <c r="K595" s="1201">
        <v>20100000</v>
      </c>
      <c r="L595" s="1202"/>
      <c r="M595" s="1203">
        <v>20100</v>
      </c>
      <c r="N595" s="1204">
        <v>1104.0999999999999</v>
      </c>
      <c r="O595" s="1205"/>
      <c r="P595" s="1205">
        <v>2092611</v>
      </c>
      <c r="Q595" s="1206"/>
      <c r="R595" s="1207"/>
    </row>
    <row r="596" spans="1:18">
      <c r="A596" s="1195"/>
      <c r="B596" s="1196" t="s">
        <v>1017</v>
      </c>
      <c r="C596" s="1196" t="s">
        <v>1018</v>
      </c>
      <c r="D596" s="1196" t="s">
        <v>131</v>
      </c>
      <c r="E596" s="1197">
        <v>41645</v>
      </c>
      <c r="F596" s="1198"/>
      <c r="G596" s="1199"/>
      <c r="H596" s="1199"/>
      <c r="I596" s="1199"/>
      <c r="J596" s="1200"/>
      <c r="K596" s="1201"/>
      <c r="L596" s="1202">
        <v>-264986.40000000002</v>
      </c>
      <c r="M596" s="1203"/>
      <c r="N596" s="1204"/>
      <c r="O596" s="1205"/>
      <c r="P596" s="1205"/>
      <c r="Q596" s="1206"/>
      <c r="R596" s="1207"/>
    </row>
    <row r="597" spans="1:18">
      <c r="A597" s="1195">
        <v>89</v>
      </c>
      <c r="B597" s="1196" t="s">
        <v>2109</v>
      </c>
      <c r="C597" s="1196" t="s">
        <v>1019</v>
      </c>
      <c r="D597" s="1196" t="s">
        <v>55</v>
      </c>
      <c r="E597" s="1197">
        <v>39829</v>
      </c>
      <c r="F597" s="1198" t="s">
        <v>26</v>
      </c>
      <c r="G597" s="1199">
        <v>17949000</v>
      </c>
      <c r="H597" s="1199">
        <v>0</v>
      </c>
      <c r="I597" s="1199">
        <v>23397494.079999998</v>
      </c>
      <c r="J597" s="1200" t="s">
        <v>655</v>
      </c>
      <c r="K597" s="1201"/>
      <c r="L597" s="1202"/>
      <c r="M597" s="1203"/>
      <c r="N597" s="1204"/>
      <c r="O597" s="1205"/>
      <c r="P597" s="1205"/>
      <c r="Q597" s="1206"/>
      <c r="R597" s="1207"/>
    </row>
    <row r="598" spans="1:18">
      <c r="A598" s="1195"/>
      <c r="B598" s="1196" t="s">
        <v>2109</v>
      </c>
      <c r="C598" s="1196" t="s">
        <v>1019</v>
      </c>
      <c r="D598" s="1196" t="s">
        <v>55</v>
      </c>
      <c r="E598" s="1197">
        <v>41689</v>
      </c>
      <c r="F598" s="1198"/>
      <c r="G598" s="1199"/>
      <c r="H598" s="1199"/>
      <c r="I598" s="1199"/>
      <c r="J598" s="1200"/>
      <c r="K598" s="1201">
        <v>17949000</v>
      </c>
      <c r="L598" s="1202"/>
      <c r="M598" s="1203">
        <v>17949</v>
      </c>
      <c r="N598" s="1204">
        <v>1000</v>
      </c>
      <c r="O598" s="1205"/>
      <c r="P598" s="1205"/>
      <c r="Q598" s="1206"/>
      <c r="R598" s="1207"/>
    </row>
    <row r="599" spans="1:18">
      <c r="A599" s="1195"/>
      <c r="B599" s="1196" t="s">
        <v>2109</v>
      </c>
      <c r="C599" s="1196" t="s">
        <v>1019</v>
      </c>
      <c r="D599" s="1196" t="s">
        <v>55</v>
      </c>
      <c r="E599" s="1197">
        <v>41801</v>
      </c>
      <c r="F599" s="1198"/>
      <c r="G599" s="1199"/>
      <c r="H599" s="1199"/>
      <c r="I599" s="1199"/>
      <c r="J599" s="1200"/>
      <c r="K599" s="1201"/>
      <c r="L599" s="1202"/>
      <c r="M599" s="1203"/>
      <c r="N599" s="1204"/>
      <c r="O599" s="1205"/>
      <c r="P599" s="1205"/>
      <c r="Q599" s="1206">
        <v>871000</v>
      </c>
      <c r="R599" s="1207">
        <v>514693.2</v>
      </c>
    </row>
    <row r="600" spans="1:18">
      <c r="A600" s="1195">
        <v>44</v>
      </c>
      <c r="B600" s="1196" t="s">
        <v>1020</v>
      </c>
      <c r="C600" s="1196" t="s">
        <v>1021</v>
      </c>
      <c r="D600" s="1196" t="s">
        <v>98</v>
      </c>
      <c r="E600" s="1197">
        <v>39805</v>
      </c>
      <c r="F600" s="1198" t="s">
        <v>26</v>
      </c>
      <c r="G600" s="1199">
        <v>7500000</v>
      </c>
      <c r="H600" s="1199">
        <v>0</v>
      </c>
      <c r="I600" s="1199">
        <v>8545904.6699999999</v>
      </c>
      <c r="J600" s="1200" t="s">
        <v>655</v>
      </c>
      <c r="K600" s="1201"/>
      <c r="L600" s="1202"/>
      <c r="M600" s="1203"/>
      <c r="N600" s="1204"/>
      <c r="O600" s="1205"/>
      <c r="P600" s="1205"/>
      <c r="Q600" s="1206"/>
      <c r="R600" s="1207"/>
    </row>
    <row r="601" spans="1:18">
      <c r="A601" s="1195"/>
      <c r="B601" s="1196" t="s">
        <v>1020</v>
      </c>
      <c r="C601" s="1196" t="s">
        <v>1021</v>
      </c>
      <c r="D601" s="1196" t="s">
        <v>98</v>
      </c>
      <c r="E601" s="1197">
        <v>40773</v>
      </c>
      <c r="F601" s="1198"/>
      <c r="G601" s="1199"/>
      <c r="H601" s="1199"/>
      <c r="I601" s="1199"/>
      <c r="J601" s="1200"/>
      <c r="K601" s="1201">
        <v>7500000</v>
      </c>
      <c r="L601" s="1202"/>
      <c r="M601" s="1203">
        <v>7500</v>
      </c>
      <c r="N601" s="1204">
        <v>1000</v>
      </c>
      <c r="O601" s="1205"/>
      <c r="P601" s="1205"/>
      <c r="Q601" s="1206"/>
      <c r="R601" s="1207"/>
    </row>
    <row r="602" spans="1:18">
      <c r="A602" s="1195"/>
      <c r="B602" s="1196" t="s">
        <v>1020</v>
      </c>
      <c r="C602" s="1196" t="s">
        <v>1021</v>
      </c>
      <c r="D602" s="1196" t="s">
        <v>98</v>
      </c>
      <c r="E602" s="1197">
        <v>40884</v>
      </c>
      <c r="F602" s="1198"/>
      <c r="G602" s="1199"/>
      <c r="H602" s="1199"/>
      <c r="I602" s="1199"/>
      <c r="J602" s="1200"/>
      <c r="K602" s="1201"/>
      <c r="L602" s="1202"/>
      <c r="M602" s="1203"/>
      <c r="N602" s="1204"/>
      <c r="O602" s="1205"/>
      <c r="P602" s="1205"/>
      <c r="Q602" s="1206">
        <v>51113</v>
      </c>
      <c r="R602" s="1207">
        <v>50111</v>
      </c>
    </row>
    <row r="603" spans="1:18">
      <c r="A603" s="1195">
        <v>45</v>
      </c>
      <c r="B603" s="1196" t="s">
        <v>1022</v>
      </c>
      <c r="C603" s="1196" t="s">
        <v>791</v>
      </c>
      <c r="D603" s="1196" t="s">
        <v>111</v>
      </c>
      <c r="E603" s="1197">
        <v>39787</v>
      </c>
      <c r="F603" s="1198" t="s">
        <v>26</v>
      </c>
      <c r="G603" s="1199">
        <v>34000000</v>
      </c>
      <c r="H603" s="1199">
        <v>0</v>
      </c>
      <c r="I603" s="1199">
        <v>39415959.890000001</v>
      </c>
      <c r="J603" s="1200" t="s">
        <v>704</v>
      </c>
      <c r="K603" s="1201"/>
      <c r="L603" s="1202"/>
      <c r="M603" s="1203"/>
      <c r="N603" s="1204"/>
      <c r="O603" s="1205"/>
      <c r="P603" s="1205"/>
      <c r="Q603" s="1206"/>
      <c r="R603" s="1207"/>
    </row>
    <row r="604" spans="1:18">
      <c r="A604" s="1195"/>
      <c r="B604" s="1196" t="s">
        <v>1022</v>
      </c>
      <c r="C604" s="1196" t="s">
        <v>791</v>
      </c>
      <c r="D604" s="1196" t="s">
        <v>111</v>
      </c>
      <c r="E604" s="1197">
        <v>40813</v>
      </c>
      <c r="F604" s="1198"/>
      <c r="G604" s="1199"/>
      <c r="H604" s="1199"/>
      <c r="I604" s="1199"/>
      <c r="J604" s="1200"/>
      <c r="K604" s="1201">
        <v>34000000</v>
      </c>
      <c r="L604" s="1202"/>
      <c r="M604" s="1203">
        <v>34000</v>
      </c>
      <c r="N604" s="1204">
        <v>1000</v>
      </c>
      <c r="O604" s="1205"/>
      <c r="P604" s="1205"/>
      <c r="Q604" s="1206"/>
      <c r="R604" s="1207"/>
    </row>
    <row r="605" spans="1:18">
      <c r="A605" s="1195"/>
      <c r="B605" s="1196" t="s">
        <v>1022</v>
      </c>
      <c r="C605" s="1196" t="s">
        <v>791</v>
      </c>
      <c r="D605" s="1196" t="s">
        <v>111</v>
      </c>
      <c r="E605" s="1197">
        <v>40870</v>
      </c>
      <c r="F605" s="1198"/>
      <c r="G605" s="1199"/>
      <c r="H605" s="1199"/>
      <c r="I605" s="1199"/>
      <c r="J605" s="1200"/>
      <c r="K605" s="1201"/>
      <c r="L605" s="1202"/>
      <c r="M605" s="1203"/>
      <c r="N605" s="1204"/>
      <c r="O605" s="1205"/>
      <c r="P605" s="1205"/>
      <c r="Q605" s="1206">
        <v>637071</v>
      </c>
      <c r="R605" s="1207">
        <v>728052</v>
      </c>
    </row>
    <row r="606" spans="1:18">
      <c r="A606" s="1195">
        <v>11</v>
      </c>
      <c r="B606" s="1196" t="s">
        <v>1023</v>
      </c>
      <c r="C606" s="1196" t="s">
        <v>887</v>
      </c>
      <c r="D606" s="1196" t="s">
        <v>90</v>
      </c>
      <c r="E606" s="1197">
        <v>39801</v>
      </c>
      <c r="F606" s="1198" t="s">
        <v>26</v>
      </c>
      <c r="G606" s="1199">
        <v>35000000</v>
      </c>
      <c r="H606" s="1199">
        <v>0</v>
      </c>
      <c r="I606" s="1199">
        <v>42801933.329999998</v>
      </c>
      <c r="J606" s="1200" t="s">
        <v>655</v>
      </c>
      <c r="K606" s="1201"/>
      <c r="L606" s="1202"/>
      <c r="M606" s="1203"/>
      <c r="N606" s="1204"/>
      <c r="O606" s="1205"/>
      <c r="P606" s="1205"/>
      <c r="Q606" s="1206"/>
      <c r="R606" s="1207"/>
    </row>
    <row r="607" spans="1:18">
      <c r="A607" s="1195"/>
      <c r="B607" s="1196" t="s">
        <v>1023</v>
      </c>
      <c r="C607" s="1196" t="s">
        <v>887</v>
      </c>
      <c r="D607" s="1196" t="s">
        <v>90</v>
      </c>
      <c r="E607" s="1197">
        <v>41220</v>
      </c>
      <c r="F607" s="1198"/>
      <c r="G607" s="1199"/>
      <c r="H607" s="1199"/>
      <c r="I607" s="1199"/>
      <c r="J607" s="1200"/>
      <c r="K607" s="1201">
        <v>35000000</v>
      </c>
      <c r="L607" s="1202"/>
      <c r="M607" s="1203">
        <v>35000</v>
      </c>
      <c r="N607" s="1204">
        <v>1000</v>
      </c>
      <c r="O607" s="1205"/>
      <c r="P607" s="1205"/>
      <c r="Q607" s="1206"/>
      <c r="R607" s="1207"/>
    </row>
    <row r="608" spans="1:18">
      <c r="A608" s="1195"/>
      <c r="B608" s="1196" t="s">
        <v>1023</v>
      </c>
      <c r="C608" s="1196" t="s">
        <v>887</v>
      </c>
      <c r="D608" s="1196" t="s">
        <v>90</v>
      </c>
      <c r="E608" s="1197">
        <v>41283</v>
      </c>
      <c r="F608" s="1198"/>
      <c r="G608" s="1199"/>
      <c r="H608" s="1199"/>
      <c r="I608" s="1199"/>
      <c r="J608" s="1200"/>
      <c r="K608" s="1201"/>
      <c r="L608" s="1202"/>
      <c r="M608" s="1203"/>
      <c r="N608" s="1204"/>
      <c r="O608" s="1205"/>
      <c r="P608" s="1205"/>
      <c r="Q608" s="1206">
        <v>1006100</v>
      </c>
      <c r="R608" s="1207">
        <v>324074</v>
      </c>
    </row>
    <row r="609" spans="1:18">
      <c r="A609" s="1195" t="s">
        <v>1992</v>
      </c>
      <c r="B609" s="1196" t="s">
        <v>1024</v>
      </c>
      <c r="C609" s="1196" t="s">
        <v>1025</v>
      </c>
      <c r="D609" s="1196" t="s">
        <v>98</v>
      </c>
      <c r="E609" s="1197">
        <v>39976</v>
      </c>
      <c r="F609" s="1198" t="s">
        <v>49</v>
      </c>
      <c r="G609" s="1199">
        <v>4000000</v>
      </c>
      <c r="H609" s="1199">
        <v>0</v>
      </c>
      <c r="I609" s="1199">
        <v>4680205.5599999996</v>
      </c>
      <c r="J609" s="1200" t="s">
        <v>655</v>
      </c>
      <c r="K609" s="1201"/>
      <c r="L609" s="1202"/>
      <c r="M609" s="1203"/>
      <c r="N609" s="1204"/>
      <c r="O609" s="1205"/>
      <c r="P609" s="1205"/>
      <c r="Q609" s="1206"/>
      <c r="R609" s="1207"/>
    </row>
    <row r="610" spans="1:18">
      <c r="A610" s="1195"/>
      <c r="B610" s="1196" t="s">
        <v>1024</v>
      </c>
      <c r="C610" s="1196" t="s">
        <v>1025</v>
      </c>
      <c r="D610" s="1196" t="s">
        <v>98</v>
      </c>
      <c r="E610" s="1197">
        <v>40780</v>
      </c>
      <c r="F610" s="1198"/>
      <c r="G610" s="1199"/>
      <c r="H610" s="1199"/>
      <c r="I610" s="1199"/>
      <c r="J610" s="1200"/>
      <c r="K610" s="1201">
        <v>4000000</v>
      </c>
      <c r="L610" s="1202"/>
      <c r="M610" s="1203">
        <v>4000</v>
      </c>
      <c r="N610" s="1204">
        <v>1000</v>
      </c>
      <c r="O610" s="1205"/>
      <c r="P610" s="1205"/>
      <c r="Q610" s="1206">
        <v>200000</v>
      </c>
      <c r="R610" s="1207">
        <v>200</v>
      </c>
    </row>
    <row r="611" spans="1:18">
      <c r="A611" s="1195" t="s">
        <v>2007</v>
      </c>
      <c r="B611" s="1196" t="s">
        <v>1026</v>
      </c>
      <c r="C611" s="1196" t="s">
        <v>1027</v>
      </c>
      <c r="D611" s="1196" t="s">
        <v>96</v>
      </c>
      <c r="E611" s="1197">
        <v>39843</v>
      </c>
      <c r="F611" s="1198" t="s">
        <v>49</v>
      </c>
      <c r="G611" s="1199">
        <v>8750000</v>
      </c>
      <c r="H611" s="1199">
        <v>0</v>
      </c>
      <c r="I611" s="1199">
        <v>10394872.560000001</v>
      </c>
      <c r="J611" s="1200" t="s">
        <v>655</v>
      </c>
      <c r="K611" s="1201"/>
      <c r="L611" s="1202"/>
      <c r="M611" s="1203"/>
      <c r="N611" s="1204"/>
      <c r="O611" s="1205"/>
      <c r="P611" s="1205"/>
      <c r="Q611" s="1206"/>
      <c r="R611" s="1207"/>
    </row>
    <row r="612" spans="1:18">
      <c r="A612" s="1195"/>
      <c r="B612" s="1196" t="s">
        <v>1026</v>
      </c>
      <c r="C612" s="1196" t="s">
        <v>1027</v>
      </c>
      <c r="D612" s="1196" t="s">
        <v>96</v>
      </c>
      <c r="E612" s="1197">
        <v>40766</v>
      </c>
      <c r="F612" s="1198"/>
      <c r="G612" s="1199"/>
      <c r="H612" s="1199"/>
      <c r="I612" s="1199"/>
      <c r="J612" s="1200"/>
      <c r="K612" s="1201">
        <v>8750000</v>
      </c>
      <c r="L612" s="1202"/>
      <c r="M612" s="1203">
        <v>8750</v>
      </c>
      <c r="N612" s="1204">
        <v>1000</v>
      </c>
      <c r="O612" s="1205"/>
      <c r="P612" s="1205"/>
      <c r="Q612" s="1206">
        <v>438000</v>
      </c>
      <c r="R612" s="1207">
        <v>438</v>
      </c>
    </row>
    <row r="613" spans="1:18">
      <c r="A613" s="1195" t="s">
        <v>1979</v>
      </c>
      <c r="B613" s="1196" t="s">
        <v>1028</v>
      </c>
      <c r="C613" s="1196" t="s">
        <v>1029</v>
      </c>
      <c r="D613" s="1196" t="s">
        <v>81</v>
      </c>
      <c r="E613" s="1197">
        <v>39801</v>
      </c>
      <c r="F613" s="1198" t="s">
        <v>49</v>
      </c>
      <c r="G613" s="1199">
        <v>43000000</v>
      </c>
      <c r="H613" s="1199">
        <v>0</v>
      </c>
      <c r="I613" s="1199">
        <v>47294527.289999999</v>
      </c>
      <c r="J613" s="1200" t="s">
        <v>671</v>
      </c>
      <c r="K613" s="1201"/>
      <c r="L613" s="1202"/>
      <c r="M613" s="1203"/>
      <c r="N613" s="1204"/>
      <c r="O613" s="1205"/>
      <c r="P613" s="1205"/>
      <c r="Q613" s="1206"/>
      <c r="R613" s="1207"/>
    </row>
    <row r="614" spans="1:18">
      <c r="A614" s="1195"/>
      <c r="B614" s="1196" t="s">
        <v>1028</v>
      </c>
      <c r="C614" s="1196" t="s">
        <v>1029</v>
      </c>
      <c r="D614" s="1196" t="s">
        <v>81</v>
      </c>
      <c r="E614" s="1197">
        <v>41124</v>
      </c>
      <c r="F614" s="1198"/>
      <c r="G614" s="1199"/>
      <c r="H614" s="1199"/>
      <c r="I614" s="1199"/>
      <c r="J614" s="1200"/>
      <c r="K614" s="1201">
        <v>481387.5</v>
      </c>
      <c r="L614" s="1202"/>
      <c r="M614" s="1203">
        <v>550</v>
      </c>
      <c r="N614" s="1204">
        <v>875.2</v>
      </c>
      <c r="O614" s="1205">
        <v>-68612.5</v>
      </c>
      <c r="P614" s="1205"/>
      <c r="Q614" s="1206"/>
      <c r="R614" s="1207"/>
    </row>
    <row r="615" spans="1:18">
      <c r="A615" s="1195"/>
      <c r="B615" s="1196" t="s">
        <v>1028</v>
      </c>
      <c r="C615" s="1196" t="s">
        <v>1029</v>
      </c>
      <c r="D615" s="1196" t="s">
        <v>81</v>
      </c>
      <c r="E615" s="1197">
        <v>41129</v>
      </c>
      <c r="F615" s="1198"/>
      <c r="G615" s="1199"/>
      <c r="H615" s="1199"/>
      <c r="I615" s="1199"/>
      <c r="J615" s="1200"/>
      <c r="K615" s="1201">
        <v>17505000</v>
      </c>
      <c r="L615" s="1202"/>
      <c r="M615" s="1203">
        <v>20000</v>
      </c>
      <c r="N615" s="1204">
        <v>875.2</v>
      </c>
      <c r="O615" s="1205">
        <v>-2495000</v>
      </c>
      <c r="P615" s="1205"/>
      <c r="Q615" s="1206">
        <v>1910898</v>
      </c>
      <c r="R615" s="1207">
        <v>2000</v>
      </c>
    </row>
    <row r="616" spans="1:18">
      <c r="A616" s="1195"/>
      <c r="B616" s="1196" t="s">
        <v>1028</v>
      </c>
      <c r="C616" s="1196" t="s">
        <v>1029</v>
      </c>
      <c r="D616" s="1196" t="s">
        <v>81</v>
      </c>
      <c r="E616" s="1197">
        <v>41130</v>
      </c>
      <c r="F616" s="1198"/>
      <c r="G616" s="1199"/>
      <c r="H616" s="1199"/>
      <c r="I616" s="1199"/>
      <c r="J616" s="1200"/>
      <c r="K616" s="1201">
        <v>8725367.25</v>
      </c>
      <c r="L616" s="1202"/>
      <c r="M616" s="1203">
        <v>9969</v>
      </c>
      <c r="N616" s="1204">
        <v>875.2</v>
      </c>
      <c r="O616" s="1205">
        <v>-1243632.75</v>
      </c>
      <c r="P616" s="1205"/>
      <c r="Q616" s="1206">
        <v>120386.57</v>
      </c>
      <c r="R616" s="1207">
        <v>126</v>
      </c>
    </row>
    <row r="617" spans="1:18">
      <c r="A617" s="1195"/>
      <c r="B617" s="1196" t="s">
        <v>1028</v>
      </c>
      <c r="C617" s="1196" t="s">
        <v>1029</v>
      </c>
      <c r="D617" s="1196" t="s">
        <v>81</v>
      </c>
      <c r="E617" s="1197">
        <v>41131</v>
      </c>
      <c r="F617" s="1198"/>
      <c r="G617" s="1199"/>
      <c r="H617" s="1199"/>
      <c r="I617" s="1199"/>
      <c r="J617" s="1200"/>
      <c r="K617" s="1201">
        <v>420995.25</v>
      </c>
      <c r="L617" s="1202"/>
      <c r="M617" s="1203">
        <v>481</v>
      </c>
      <c r="N617" s="1204">
        <v>875.2</v>
      </c>
      <c r="O617" s="1205">
        <v>-60004.75</v>
      </c>
      <c r="P617" s="1205"/>
      <c r="Q617" s="1206">
        <v>22930.78</v>
      </c>
      <c r="R617" s="1207">
        <v>24</v>
      </c>
    </row>
    <row r="618" spans="1:18">
      <c r="A618" s="1195"/>
      <c r="B618" s="1196" t="s">
        <v>1028</v>
      </c>
      <c r="C618" s="1196" t="s">
        <v>1029</v>
      </c>
      <c r="D618" s="1196" t="s">
        <v>81</v>
      </c>
      <c r="E618" s="1197">
        <v>41134</v>
      </c>
      <c r="F618" s="1198"/>
      <c r="G618" s="1199"/>
      <c r="H618" s="1199"/>
      <c r="I618" s="1199"/>
      <c r="J618" s="1200"/>
      <c r="K618" s="1201">
        <v>10503000</v>
      </c>
      <c r="L618" s="1202"/>
      <c r="M618" s="1203">
        <v>12000</v>
      </c>
      <c r="N618" s="1204">
        <v>875.2</v>
      </c>
      <c r="O618" s="1205">
        <v>-1497000</v>
      </c>
      <c r="P618" s="1205"/>
      <c r="Q618" s="1206"/>
      <c r="R618" s="1207"/>
    </row>
    <row r="619" spans="1:18">
      <c r="A619" s="1195"/>
      <c r="B619" s="1196" t="s">
        <v>1028</v>
      </c>
      <c r="C619" s="1196" t="s">
        <v>1029</v>
      </c>
      <c r="D619" s="1196" t="s">
        <v>81</v>
      </c>
      <c r="E619" s="1197">
        <v>41163</v>
      </c>
      <c r="F619" s="1198"/>
      <c r="G619" s="1199"/>
      <c r="H619" s="1199"/>
      <c r="I619" s="1199"/>
      <c r="J619" s="1200"/>
      <c r="K619" s="1201"/>
      <c r="L619" s="1202">
        <v>-376357.5</v>
      </c>
      <c r="M619" s="1203"/>
      <c r="N619" s="1204"/>
      <c r="O619" s="1205"/>
      <c r="P619" s="1205"/>
      <c r="Q619" s="1206"/>
      <c r="R619" s="1207"/>
    </row>
    <row r="620" spans="1:18">
      <c r="A620" s="1195" t="s">
        <v>2008</v>
      </c>
      <c r="B620" s="1196" t="s">
        <v>1030</v>
      </c>
      <c r="C620" s="1196" t="s">
        <v>1031</v>
      </c>
      <c r="D620" s="1196" t="s">
        <v>97</v>
      </c>
      <c r="E620" s="1197">
        <v>39843</v>
      </c>
      <c r="F620" s="1198" t="s">
        <v>49</v>
      </c>
      <c r="G620" s="1199">
        <v>4609000</v>
      </c>
      <c r="H620" s="1199">
        <v>0</v>
      </c>
      <c r="I620" s="1199">
        <v>9405391.2799999993</v>
      </c>
      <c r="J620" s="1200" t="s">
        <v>671</v>
      </c>
      <c r="K620" s="1201"/>
      <c r="L620" s="1202"/>
      <c r="M620" s="1203"/>
      <c r="N620" s="1204"/>
      <c r="O620" s="1205"/>
      <c r="P620" s="1205"/>
      <c r="Q620" s="1206"/>
      <c r="R620" s="1207"/>
    </row>
    <row r="621" spans="1:18">
      <c r="A621" s="1195"/>
      <c r="B621" s="1196" t="s">
        <v>1030</v>
      </c>
      <c r="C621" s="1196" t="s">
        <v>1031</v>
      </c>
      <c r="D621" s="1196" t="s">
        <v>97</v>
      </c>
      <c r="E621" s="1197">
        <v>40123</v>
      </c>
      <c r="F621" s="1198"/>
      <c r="G621" s="1199">
        <v>3535000</v>
      </c>
      <c r="H621" s="1199"/>
      <c r="I621" s="1199"/>
      <c r="J621" s="1200"/>
      <c r="K621" s="1201"/>
      <c r="L621" s="1202"/>
      <c r="M621" s="1203"/>
      <c r="N621" s="1204"/>
      <c r="O621" s="1205"/>
      <c r="P621" s="1205"/>
      <c r="Q621" s="1206"/>
      <c r="R621" s="1207"/>
    </row>
    <row r="622" spans="1:18">
      <c r="A622" s="1195"/>
      <c r="B622" s="1196" t="s">
        <v>1030</v>
      </c>
      <c r="C622" s="1196" t="s">
        <v>1031</v>
      </c>
      <c r="D622" s="1196" t="s">
        <v>97</v>
      </c>
      <c r="E622" s="1197">
        <v>41311</v>
      </c>
      <c r="F622" s="1198"/>
      <c r="G622" s="1199"/>
      <c r="H622" s="1199"/>
      <c r="I622" s="1199"/>
      <c r="J622" s="1200"/>
      <c r="K622" s="1201">
        <v>4797325</v>
      </c>
      <c r="L622" s="1202"/>
      <c r="M622" s="1203">
        <v>5090</v>
      </c>
      <c r="N622" s="1204">
        <v>942.5</v>
      </c>
      <c r="O622" s="1205">
        <v>-292675</v>
      </c>
      <c r="P622" s="1205"/>
      <c r="Q622" s="1206"/>
      <c r="R622" s="1207"/>
    </row>
    <row r="623" spans="1:18">
      <c r="A623" s="1195"/>
      <c r="B623" s="1196" t="s">
        <v>1030</v>
      </c>
      <c r="C623" s="1196" t="s">
        <v>1031</v>
      </c>
      <c r="D623" s="1196" t="s">
        <v>97</v>
      </c>
      <c r="E623" s="1197">
        <v>41312</v>
      </c>
      <c r="F623" s="1198"/>
      <c r="G623" s="1199"/>
      <c r="H623" s="1199"/>
      <c r="I623" s="1199"/>
      <c r="J623" s="1200"/>
      <c r="K623" s="1201">
        <v>2734192.5</v>
      </c>
      <c r="L623" s="1202"/>
      <c r="M623" s="1203">
        <v>2901</v>
      </c>
      <c r="N623" s="1204">
        <v>942.5</v>
      </c>
      <c r="O623" s="1205">
        <v>-166807.5</v>
      </c>
      <c r="P623" s="1205"/>
      <c r="Q623" s="1206">
        <v>222007.5</v>
      </c>
      <c r="R623" s="1207">
        <v>230</v>
      </c>
    </row>
    <row r="624" spans="1:18">
      <c r="A624" s="1195"/>
      <c r="B624" s="1196" t="s">
        <v>1030</v>
      </c>
      <c r="C624" s="1196" t="s">
        <v>1031</v>
      </c>
      <c r="D624" s="1196" t="s">
        <v>97</v>
      </c>
      <c r="E624" s="1197">
        <v>41313</v>
      </c>
      <c r="F624" s="1198"/>
      <c r="G624" s="1199"/>
      <c r="H624" s="1199"/>
      <c r="I624" s="1199"/>
      <c r="J624" s="1200"/>
      <c r="K624" s="1201">
        <v>144202.5</v>
      </c>
      <c r="L624" s="1202"/>
      <c r="M624" s="1203">
        <v>153</v>
      </c>
      <c r="N624" s="1204">
        <v>942.5</v>
      </c>
      <c r="O624" s="1205">
        <v>-8797.5</v>
      </c>
      <c r="P624" s="1205"/>
      <c r="Q624" s="1206"/>
      <c r="R624" s="1207"/>
    </row>
    <row r="625" spans="1:18">
      <c r="A625" s="1195"/>
      <c r="B625" s="1196" t="s">
        <v>1030</v>
      </c>
      <c r="C625" s="1196" t="s">
        <v>1031</v>
      </c>
      <c r="D625" s="1196" t="s">
        <v>97</v>
      </c>
      <c r="E625" s="1197">
        <v>41359</v>
      </c>
      <c r="F625" s="1198"/>
      <c r="G625" s="1199"/>
      <c r="H625" s="1199"/>
      <c r="I625" s="1199"/>
      <c r="J625" s="1200"/>
      <c r="K625" s="1201"/>
      <c r="L625" s="1202">
        <v>-76757.210000000006</v>
      </c>
      <c r="M625" s="1203"/>
      <c r="N625" s="1204"/>
      <c r="O625" s="1205"/>
      <c r="P625" s="1205"/>
      <c r="Q625" s="1206"/>
      <c r="R625" s="1207"/>
    </row>
    <row r="626" spans="1:18">
      <c r="A626" s="1195" t="s">
        <v>1979</v>
      </c>
      <c r="B626" s="1196" t="s">
        <v>1032</v>
      </c>
      <c r="C626" s="1196" t="s">
        <v>1033</v>
      </c>
      <c r="D626" s="1196" t="s">
        <v>55</v>
      </c>
      <c r="E626" s="1197">
        <v>39850</v>
      </c>
      <c r="F626" s="1198" t="s">
        <v>49</v>
      </c>
      <c r="G626" s="1199">
        <v>17000000</v>
      </c>
      <c r="H626" s="1199">
        <v>0</v>
      </c>
      <c r="I626" s="1199">
        <v>20119744.449999999</v>
      </c>
      <c r="J626" s="1200" t="s">
        <v>671</v>
      </c>
      <c r="K626" s="1201"/>
      <c r="L626" s="1202"/>
      <c r="M626" s="1203"/>
      <c r="N626" s="1204"/>
      <c r="O626" s="1205"/>
      <c r="P626" s="1205"/>
      <c r="Q626" s="1206"/>
      <c r="R626" s="1207"/>
    </row>
    <row r="627" spans="1:18">
      <c r="A627" s="1195"/>
      <c r="B627" s="1196" t="s">
        <v>1032</v>
      </c>
      <c r="C627" s="1196" t="s">
        <v>1033</v>
      </c>
      <c r="D627" s="1196" t="s">
        <v>55</v>
      </c>
      <c r="E627" s="1197">
        <v>41170</v>
      </c>
      <c r="F627" s="1198"/>
      <c r="G627" s="1199"/>
      <c r="H627" s="1199"/>
      <c r="I627" s="1199"/>
      <c r="J627" s="1200"/>
      <c r="K627" s="1201"/>
      <c r="L627" s="1202"/>
      <c r="M627" s="1203"/>
      <c r="N627" s="1204"/>
      <c r="O627" s="1205"/>
      <c r="P627" s="1205"/>
      <c r="Q627" s="1206">
        <v>136813.04999999999</v>
      </c>
      <c r="R627" s="1207">
        <v>150</v>
      </c>
    </row>
    <row r="628" spans="1:18">
      <c r="A628" s="1195"/>
      <c r="B628" s="1196" t="s">
        <v>1032</v>
      </c>
      <c r="C628" s="1196" t="s">
        <v>1033</v>
      </c>
      <c r="D628" s="1196" t="s">
        <v>55</v>
      </c>
      <c r="E628" s="1197">
        <v>41171</v>
      </c>
      <c r="F628" s="1198"/>
      <c r="G628" s="1199"/>
      <c r="H628" s="1199"/>
      <c r="I628" s="1199"/>
      <c r="J628" s="1200"/>
      <c r="K628" s="1201">
        <v>2664750</v>
      </c>
      <c r="L628" s="1202"/>
      <c r="M628" s="1203">
        <v>2805</v>
      </c>
      <c r="N628" s="1204">
        <v>950</v>
      </c>
      <c r="O628" s="1205">
        <v>-140250</v>
      </c>
      <c r="P628" s="1205"/>
      <c r="Q628" s="1206"/>
      <c r="R628" s="1207"/>
    </row>
    <row r="629" spans="1:18">
      <c r="A629" s="1195"/>
      <c r="B629" s="1196" t="s">
        <v>1032</v>
      </c>
      <c r="C629" s="1196" t="s">
        <v>1033</v>
      </c>
      <c r="D629" s="1196" t="s">
        <v>55</v>
      </c>
      <c r="E629" s="1197">
        <v>41172</v>
      </c>
      <c r="F629" s="1198"/>
      <c r="G629" s="1199"/>
      <c r="H629" s="1199"/>
      <c r="I629" s="1199"/>
      <c r="J629" s="1200"/>
      <c r="K629" s="1201">
        <v>13485250</v>
      </c>
      <c r="L629" s="1202"/>
      <c r="M629" s="1203">
        <v>14195</v>
      </c>
      <c r="N629" s="1204">
        <v>950</v>
      </c>
      <c r="O629" s="1205">
        <v>-709750</v>
      </c>
      <c r="P629" s="1205"/>
      <c r="Q629" s="1206">
        <v>638460.9</v>
      </c>
      <c r="R629" s="1207">
        <v>700</v>
      </c>
    </row>
    <row r="630" spans="1:18">
      <c r="A630" s="1195"/>
      <c r="B630" s="1196" t="s">
        <v>1032</v>
      </c>
      <c r="C630" s="1196" t="s">
        <v>1033</v>
      </c>
      <c r="D630" s="1196" t="s">
        <v>55</v>
      </c>
      <c r="E630" s="1197">
        <v>41229</v>
      </c>
      <c r="F630" s="1198"/>
      <c r="G630" s="1199"/>
      <c r="H630" s="1199"/>
      <c r="I630" s="1199"/>
      <c r="J630" s="1200"/>
      <c r="K630" s="1201"/>
      <c r="L630" s="1202">
        <v>-161500</v>
      </c>
      <c r="M630" s="1203"/>
      <c r="N630" s="1204"/>
      <c r="O630" s="1205"/>
      <c r="P630" s="1205"/>
      <c r="Q630" s="1206"/>
      <c r="R630" s="1207"/>
    </row>
    <row r="631" spans="1:18">
      <c r="A631" s="1195" t="s">
        <v>1980</v>
      </c>
      <c r="B631" s="1196" t="s">
        <v>1034</v>
      </c>
      <c r="C631" s="1196" t="s">
        <v>1035</v>
      </c>
      <c r="D631" s="1196" t="s">
        <v>90</v>
      </c>
      <c r="E631" s="1197">
        <v>39955</v>
      </c>
      <c r="F631" s="1198" t="s">
        <v>160</v>
      </c>
      <c r="G631" s="1199">
        <v>2993000</v>
      </c>
      <c r="H631" s="1199">
        <v>0</v>
      </c>
      <c r="I631" s="1199">
        <v>3842376.65</v>
      </c>
      <c r="J631" s="1200" t="s">
        <v>671</v>
      </c>
      <c r="K631" s="1201"/>
      <c r="L631" s="1202"/>
      <c r="M631" s="1203"/>
      <c r="N631" s="1204"/>
      <c r="O631" s="1205"/>
      <c r="P631" s="1205"/>
      <c r="Q631" s="1206"/>
      <c r="R631" s="1207"/>
    </row>
    <row r="632" spans="1:18">
      <c r="A632" s="1195"/>
      <c r="B632" s="1196" t="s">
        <v>1034</v>
      </c>
      <c r="C632" s="1196" t="s">
        <v>1035</v>
      </c>
      <c r="D632" s="1196" t="s">
        <v>90</v>
      </c>
      <c r="E632" s="1197">
        <v>41221</v>
      </c>
      <c r="F632" s="1198"/>
      <c r="G632" s="1199"/>
      <c r="H632" s="1199"/>
      <c r="I632" s="1199"/>
      <c r="J632" s="1200"/>
      <c r="K632" s="1201">
        <v>1590599.43</v>
      </c>
      <c r="L632" s="1202"/>
      <c r="M632" s="1203">
        <v>1659000</v>
      </c>
      <c r="N632" s="1204">
        <v>0.95879999999999999</v>
      </c>
      <c r="O632" s="1205">
        <v>-68400.570000000007</v>
      </c>
      <c r="P632" s="1205"/>
      <c r="Q632" s="1206"/>
      <c r="R632" s="1207"/>
    </row>
    <row r="633" spans="1:18">
      <c r="A633" s="1195"/>
      <c r="B633" s="1196" t="s">
        <v>1034</v>
      </c>
      <c r="C633" s="1196" t="s">
        <v>1035</v>
      </c>
      <c r="D633" s="1196" t="s">
        <v>90</v>
      </c>
      <c r="E633" s="1197">
        <v>41226</v>
      </c>
      <c r="F633" s="1198"/>
      <c r="G633" s="1199"/>
      <c r="H633" s="1199"/>
      <c r="I633" s="1199"/>
      <c r="J633" s="1200"/>
      <c r="K633" s="1201">
        <v>1278999.18</v>
      </c>
      <c r="L633" s="1202"/>
      <c r="M633" s="1203">
        <v>1334000</v>
      </c>
      <c r="N633" s="1204">
        <v>0.95879999999999999</v>
      </c>
      <c r="O633" s="1205">
        <v>-55000.82</v>
      </c>
      <c r="P633" s="1205"/>
      <c r="Q633" s="1206">
        <v>125000</v>
      </c>
      <c r="R633" s="1207">
        <v>150000</v>
      </c>
    </row>
    <row r="634" spans="1:18">
      <c r="A634" s="1195"/>
      <c r="B634" s="1196" t="s">
        <v>1034</v>
      </c>
      <c r="C634" s="1196" t="s">
        <v>1035</v>
      </c>
      <c r="D634" s="1196" t="s">
        <v>90</v>
      </c>
      <c r="E634" s="1197">
        <v>41285</v>
      </c>
      <c r="F634" s="1198"/>
      <c r="G634" s="1199"/>
      <c r="H634" s="1199"/>
      <c r="I634" s="1199"/>
      <c r="J634" s="1200"/>
      <c r="K634" s="1201"/>
      <c r="L634" s="1202">
        <v>-25000</v>
      </c>
      <c r="M634" s="1203"/>
      <c r="N634" s="1204"/>
      <c r="O634" s="1205"/>
      <c r="P634" s="1205"/>
      <c r="Q634" s="1206"/>
      <c r="R634" s="1207"/>
    </row>
    <row r="635" spans="1:18">
      <c r="A635" s="1195" t="s">
        <v>1979</v>
      </c>
      <c r="B635" s="1196" t="s">
        <v>1036</v>
      </c>
      <c r="C635" s="1196" t="s">
        <v>1037</v>
      </c>
      <c r="D635" s="1196" t="s">
        <v>97</v>
      </c>
      <c r="E635" s="1197">
        <v>39857</v>
      </c>
      <c r="F635" s="1198" t="s">
        <v>49</v>
      </c>
      <c r="G635" s="1199">
        <v>17243000</v>
      </c>
      <c r="H635" s="1199">
        <v>0</v>
      </c>
      <c r="I635" s="1199">
        <v>17573762.969999999</v>
      </c>
      <c r="J635" s="1200" t="s">
        <v>671</v>
      </c>
      <c r="K635" s="1201"/>
      <c r="L635" s="1202"/>
      <c r="M635" s="1203"/>
      <c r="N635" s="1204"/>
      <c r="O635" s="1205"/>
      <c r="P635" s="1205"/>
      <c r="Q635" s="1206"/>
      <c r="R635" s="1207"/>
    </row>
    <row r="636" spans="1:18">
      <c r="A636" s="1195"/>
      <c r="B636" s="1196" t="s">
        <v>1036</v>
      </c>
      <c r="C636" s="1196" t="s">
        <v>1037</v>
      </c>
      <c r="D636" s="1196" t="s">
        <v>97</v>
      </c>
      <c r="E636" s="1197">
        <v>41171</v>
      </c>
      <c r="F636" s="1198"/>
      <c r="G636" s="1199"/>
      <c r="H636" s="1199"/>
      <c r="I636" s="1199"/>
      <c r="J636" s="1200"/>
      <c r="K636" s="1201"/>
      <c r="L636" s="1202"/>
      <c r="M636" s="1203"/>
      <c r="N636" s="1204"/>
      <c r="O636" s="1205"/>
      <c r="P636" s="1205"/>
      <c r="Q636" s="1206">
        <v>96465.600000000006</v>
      </c>
      <c r="R636" s="1207">
        <v>112</v>
      </c>
    </row>
    <row r="637" spans="1:18">
      <c r="A637" s="1195"/>
      <c r="B637" s="1196" t="s">
        <v>1036</v>
      </c>
      <c r="C637" s="1196" t="s">
        <v>1037</v>
      </c>
      <c r="D637" s="1196" t="s">
        <v>97</v>
      </c>
      <c r="E637" s="1197">
        <v>41172</v>
      </c>
      <c r="F637" s="1198"/>
      <c r="G637" s="1199"/>
      <c r="H637" s="1199"/>
      <c r="I637" s="1199"/>
      <c r="J637" s="1200"/>
      <c r="K637" s="1201">
        <v>157500</v>
      </c>
      <c r="L637" s="1202"/>
      <c r="M637" s="1203">
        <v>200</v>
      </c>
      <c r="N637" s="1204">
        <v>787.5</v>
      </c>
      <c r="O637" s="1205">
        <v>-42500</v>
      </c>
      <c r="P637" s="1205"/>
      <c r="Q637" s="1206"/>
      <c r="R637" s="1207"/>
    </row>
    <row r="638" spans="1:18">
      <c r="A638" s="1195"/>
      <c r="B638" s="1196" t="s">
        <v>1036</v>
      </c>
      <c r="C638" s="1196" t="s">
        <v>1037</v>
      </c>
      <c r="D638" s="1196" t="s">
        <v>97</v>
      </c>
      <c r="E638" s="1197">
        <v>41173</v>
      </c>
      <c r="F638" s="1198"/>
      <c r="G638" s="1199"/>
      <c r="H638" s="1199"/>
      <c r="I638" s="1199"/>
      <c r="J638" s="1200"/>
      <c r="K638" s="1201">
        <v>13421362.5</v>
      </c>
      <c r="L638" s="1202"/>
      <c r="M638" s="1203">
        <v>17043</v>
      </c>
      <c r="N638" s="1204">
        <v>787.5</v>
      </c>
      <c r="O638" s="1205">
        <v>-3621637.5</v>
      </c>
      <c r="P638" s="1205"/>
      <c r="Q638" s="1206">
        <v>645975</v>
      </c>
      <c r="R638" s="1207">
        <v>750</v>
      </c>
    </row>
    <row r="639" spans="1:18">
      <c r="A639" s="1195"/>
      <c r="B639" s="1196" t="s">
        <v>1036</v>
      </c>
      <c r="C639" s="1196" t="s">
        <v>1037</v>
      </c>
      <c r="D639" s="1196" t="s">
        <v>97</v>
      </c>
      <c r="E639" s="1197">
        <v>41229</v>
      </c>
      <c r="F639" s="1198"/>
      <c r="G639" s="1199"/>
      <c r="H639" s="1199"/>
      <c r="I639" s="1199"/>
      <c r="J639" s="1200"/>
      <c r="K639" s="1201"/>
      <c r="L639" s="1202">
        <v>-135788.63</v>
      </c>
      <c r="M639" s="1203"/>
      <c r="N639" s="1204"/>
      <c r="O639" s="1205"/>
      <c r="P639" s="1205"/>
      <c r="Q639" s="1206"/>
      <c r="R639" s="1207"/>
    </row>
    <row r="640" spans="1:18">
      <c r="A640" s="1195">
        <v>11</v>
      </c>
      <c r="B640" s="1196" t="s">
        <v>1038</v>
      </c>
      <c r="C640" s="1196" t="s">
        <v>1039</v>
      </c>
      <c r="D640" s="1196" t="s">
        <v>98</v>
      </c>
      <c r="E640" s="1197">
        <v>39822</v>
      </c>
      <c r="F640" s="1198" t="s">
        <v>26</v>
      </c>
      <c r="G640" s="1199">
        <v>100000000</v>
      </c>
      <c r="H640" s="1199">
        <v>0</v>
      </c>
      <c r="I640" s="1199">
        <v>104023433.33</v>
      </c>
      <c r="J640" s="1200" t="s">
        <v>655</v>
      </c>
      <c r="K640" s="1201"/>
      <c r="L640" s="1202"/>
      <c r="M640" s="1203"/>
      <c r="N640" s="1204"/>
      <c r="O640" s="1205"/>
      <c r="P640" s="1205"/>
      <c r="Q640" s="1206"/>
      <c r="R640" s="1207"/>
    </row>
    <row r="641" spans="1:18">
      <c r="A641" s="1195"/>
      <c r="B641" s="1196" t="s">
        <v>1038</v>
      </c>
      <c r="C641" s="1196" t="s">
        <v>1039</v>
      </c>
      <c r="D641" s="1196" t="s">
        <v>98</v>
      </c>
      <c r="E641" s="1197">
        <v>40065</v>
      </c>
      <c r="F641" s="1198"/>
      <c r="G641" s="1199"/>
      <c r="H641" s="1199"/>
      <c r="I641" s="1199"/>
      <c r="J641" s="1200"/>
      <c r="K641" s="1201">
        <v>100000000</v>
      </c>
      <c r="L641" s="1202"/>
      <c r="M641" s="1203">
        <v>100000</v>
      </c>
      <c r="N641" s="1204">
        <v>1000</v>
      </c>
      <c r="O641" s="1205"/>
      <c r="P641" s="1205"/>
      <c r="Q641" s="1206"/>
      <c r="R641" s="1207"/>
    </row>
    <row r="642" spans="1:18">
      <c r="A642" s="1195"/>
      <c r="B642" s="1196" t="s">
        <v>1038</v>
      </c>
      <c r="C642" s="1196" t="s">
        <v>1039</v>
      </c>
      <c r="D642" s="1196" t="s">
        <v>98</v>
      </c>
      <c r="E642" s="1197">
        <v>40870</v>
      </c>
      <c r="F642" s="1198"/>
      <c r="G642" s="1199"/>
      <c r="H642" s="1199"/>
      <c r="I642" s="1199"/>
      <c r="J642" s="1200"/>
      <c r="K642" s="1201"/>
      <c r="L642" s="1202"/>
      <c r="M642" s="1203"/>
      <c r="N642" s="1204"/>
      <c r="O642" s="1205"/>
      <c r="P642" s="1205"/>
      <c r="Q642" s="1206">
        <v>690100</v>
      </c>
      <c r="R642" s="1207">
        <v>651042</v>
      </c>
    </row>
    <row r="643" spans="1:18">
      <c r="A643" s="1215">
        <v>8120</v>
      </c>
      <c r="B643" s="1196" t="s">
        <v>1040</v>
      </c>
      <c r="C643" s="1196" t="s">
        <v>791</v>
      </c>
      <c r="D643" s="1196" t="s">
        <v>111</v>
      </c>
      <c r="E643" s="1197">
        <v>39878</v>
      </c>
      <c r="F643" s="1198" t="s">
        <v>49</v>
      </c>
      <c r="G643" s="1199">
        <v>11000000</v>
      </c>
      <c r="H643" s="1199">
        <v>11000000</v>
      </c>
      <c r="I643" s="1199">
        <v>3861164.07</v>
      </c>
      <c r="J643" s="1200" t="s">
        <v>660</v>
      </c>
      <c r="K643" s="1201"/>
      <c r="L643" s="1202"/>
      <c r="M643" s="1203"/>
      <c r="N643" s="1204"/>
      <c r="O643" s="1205"/>
      <c r="P643" s="1205"/>
      <c r="Q643" s="1206"/>
      <c r="R643" s="1207"/>
    </row>
    <row r="644" spans="1:18">
      <c r="A644" s="1195" t="s">
        <v>1979</v>
      </c>
      <c r="B644" s="1196" t="s">
        <v>1041</v>
      </c>
      <c r="C644" s="1196" t="s">
        <v>1042</v>
      </c>
      <c r="D644" s="1196" t="s">
        <v>96</v>
      </c>
      <c r="E644" s="1197">
        <v>39892</v>
      </c>
      <c r="F644" s="1198" t="s">
        <v>49</v>
      </c>
      <c r="G644" s="1199">
        <v>442000</v>
      </c>
      <c r="H644" s="1199">
        <v>0</v>
      </c>
      <c r="I644" s="1199">
        <v>500199.14</v>
      </c>
      <c r="J644" s="1200" t="s">
        <v>671</v>
      </c>
      <c r="K644" s="1201"/>
      <c r="L644" s="1202"/>
      <c r="M644" s="1203"/>
      <c r="N644" s="1204"/>
      <c r="O644" s="1205"/>
      <c r="P644" s="1205"/>
      <c r="Q644" s="1206"/>
      <c r="R644" s="1207"/>
    </row>
    <row r="645" spans="1:18">
      <c r="A645" s="1195"/>
      <c r="B645" s="1196" t="s">
        <v>1041</v>
      </c>
      <c r="C645" s="1196" t="s">
        <v>1042</v>
      </c>
      <c r="D645" s="1196" t="s">
        <v>96</v>
      </c>
      <c r="E645" s="1197">
        <v>41449</v>
      </c>
      <c r="F645" s="1198"/>
      <c r="G645" s="1199"/>
      <c r="H645" s="1199"/>
      <c r="I645" s="1199"/>
      <c r="J645" s="1200"/>
      <c r="K645" s="1201">
        <v>425425</v>
      </c>
      <c r="L645" s="1202"/>
      <c r="M645" s="1203">
        <v>442</v>
      </c>
      <c r="N645" s="1204">
        <v>962.5</v>
      </c>
      <c r="O645" s="1205">
        <v>-16575</v>
      </c>
      <c r="P645" s="1205"/>
      <c r="Q645" s="1206">
        <v>-2835</v>
      </c>
      <c r="R645" s="1207">
        <v>22</v>
      </c>
    </row>
    <row r="646" spans="1:18">
      <c r="A646" s="1195"/>
      <c r="B646" s="1196" t="s">
        <v>1041</v>
      </c>
      <c r="C646" s="1196" t="s">
        <v>1042</v>
      </c>
      <c r="D646" s="1196" t="s">
        <v>96</v>
      </c>
      <c r="E646" s="1197">
        <v>41481</v>
      </c>
      <c r="F646" s="1198"/>
      <c r="G646" s="1199"/>
      <c r="H646" s="1199"/>
      <c r="I646" s="1199"/>
      <c r="J646" s="1200"/>
      <c r="K646" s="1201"/>
      <c r="L646" s="1202">
        <v>-25000</v>
      </c>
      <c r="M646" s="1203"/>
      <c r="N646" s="1204"/>
      <c r="O646" s="1205"/>
      <c r="P646" s="1205"/>
      <c r="Q646" s="1206"/>
      <c r="R646" s="1207"/>
    </row>
    <row r="647" spans="1:18">
      <c r="A647" s="1195" t="s">
        <v>2009</v>
      </c>
      <c r="B647" s="1196" t="s">
        <v>1043</v>
      </c>
      <c r="C647" s="1196" t="s">
        <v>1044</v>
      </c>
      <c r="D647" s="1196" t="s">
        <v>131</v>
      </c>
      <c r="E647" s="1197">
        <v>39836</v>
      </c>
      <c r="F647" s="1198" t="s">
        <v>49</v>
      </c>
      <c r="G647" s="1199">
        <v>8752000</v>
      </c>
      <c r="H647" s="1199">
        <v>0</v>
      </c>
      <c r="I647" s="1199">
        <v>11396202.109999999</v>
      </c>
      <c r="J647" s="1200" t="s">
        <v>655</v>
      </c>
      <c r="K647" s="1201"/>
      <c r="L647" s="1202"/>
      <c r="M647" s="1203"/>
      <c r="N647" s="1204"/>
      <c r="O647" s="1205"/>
      <c r="P647" s="1205"/>
      <c r="Q647" s="1206"/>
      <c r="R647" s="1207"/>
    </row>
    <row r="648" spans="1:18">
      <c r="A648" s="1195"/>
      <c r="B648" s="1196" t="s">
        <v>1043</v>
      </c>
      <c r="C648" s="1196" t="s">
        <v>1044</v>
      </c>
      <c r="D648" s="1196" t="s">
        <v>131</v>
      </c>
      <c r="E648" s="1197">
        <v>41283</v>
      </c>
      <c r="F648" s="1198"/>
      <c r="G648" s="1199"/>
      <c r="H648" s="1199"/>
      <c r="I648" s="1199"/>
      <c r="J648" s="1200"/>
      <c r="K648" s="1201">
        <v>3063000</v>
      </c>
      <c r="L648" s="1202"/>
      <c r="M648" s="1203">
        <v>3063</v>
      </c>
      <c r="N648" s="1204">
        <v>1000</v>
      </c>
      <c r="O648" s="1205"/>
      <c r="P648" s="1205"/>
      <c r="Q648" s="1206"/>
      <c r="R648" s="1207"/>
    </row>
    <row r="649" spans="1:18">
      <c r="A649" s="1195"/>
      <c r="B649" s="1196" t="s">
        <v>1043</v>
      </c>
      <c r="C649" s="1196" t="s">
        <v>1044</v>
      </c>
      <c r="D649" s="1196" t="s">
        <v>131</v>
      </c>
      <c r="E649" s="1197">
        <v>41639</v>
      </c>
      <c r="F649" s="1198"/>
      <c r="G649" s="1199"/>
      <c r="H649" s="1199"/>
      <c r="I649" s="1199"/>
      <c r="J649" s="1200"/>
      <c r="K649" s="1201">
        <v>5689000</v>
      </c>
      <c r="L649" s="1202"/>
      <c r="M649" s="1203">
        <v>5689</v>
      </c>
      <c r="N649" s="1204">
        <v>1000</v>
      </c>
      <c r="O649" s="1205"/>
      <c r="P649" s="1205"/>
      <c r="Q649" s="1206">
        <v>438000</v>
      </c>
      <c r="R649" s="1207">
        <v>438</v>
      </c>
    </row>
    <row r="650" spans="1:18">
      <c r="A650" s="1195"/>
      <c r="B650" s="1196" t="s">
        <v>1045</v>
      </c>
      <c r="C650" s="1196" t="s">
        <v>1046</v>
      </c>
      <c r="D650" s="1196" t="s">
        <v>82</v>
      </c>
      <c r="E650" s="1197">
        <v>39822</v>
      </c>
      <c r="F650" s="1198" t="s">
        <v>26</v>
      </c>
      <c r="G650" s="1199">
        <v>30000000</v>
      </c>
      <c r="H650" s="1199">
        <v>0</v>
      </c>
      <c r="I650" s="1199">
        <v>27105349.5</v>
      </c>
      <c r="J650" s="1200" t="s">
        <v>671</v>
      </c>
      <c r="K650" s="1201"/>
      <c r="L650" s="1202"/>
      <c r="M650" s="1203"/>
      <c r="N650" s="1204"/>
      <c r="O650" s="1205"/>
      <c r="P650" s="1205"/>
      <c r="Q650" s="1206"/>
      <c r="R650" s="1207"/>
    </row>
    <row r="651" spans="1:18">
      <c r="A651" s="1195"/>
      <c r="B651" s="1196" t="s">
        <v>1045</v>
      </c>
      <c r="C651" s="1196" t="s">
        <v>1046</v>
      </c>
      <c r="D651" s="1196" t="s">
        <v>82</v>
      </c>
      <c r="E651" s="1197">
        <v>41079</v>
      </c>
      <c r="F651" s="1198"/>
      <c r="G651" s="1199"/>
      <c r="H651" s="1199"/>
      <c r="I651" s="1199"/>
      <c r="J651" s="1200"/>
      <c r="K651" s="1201">
        <v>22196700</v>
      </c>
      <c r="L651" s="1202">
        <v>-332950.5</v>
      </c>
      <c r="M651" s="1203">
        <v>30000</v>
      </c>
      <c r="N651" s="1204">
        <v>739.9</v>
      </c>
      <c r="O651" s="1205">
        <v>-7803300</v>
      </c>
      <c r="P651" s="1205"/>
      <c r="Q651" s="1206"/>
      <c r="R651" s="1207"/>
    </row>
    <row r="652" spans="1:18">
      <c r="A652" s="1195"/>
      <c r="B652" s="1196" t="s">
        <v>1045</v>
      </c>
      <c r="C652" s="1196" t="s">
        <v>1046</v>
      </c>
      <c r="D652" s="1196" t="s">
        <v>82</v>
      </c>
      <c r="E652" s="1197">
        <v>41108</v>
      </c>
      <c r="F652" s="1198"/>
      <c r="G652" s="1199"/>
      <c r="H652" s="1199"/>
      <c r="I652" s="1199"/>
      <c r="J652" s="1200"/>
      <c r="K652" s="1201"/>
      <c r="L652" s="1202"/>
      <c r="M652" s="1203"/>
      <c r="N652" s="1204"/>
      <c r="O652" s="1205"/>
      <c r="P652" s="1205"/>
      <c r="Q652" s="1206">
        <v>75000</v>
      </c>
      <c r="R652" s="1207">
        <v>223992</v>
      </c>
    </row>
    <row r="653" spans="1:18">
      <c r="A653" s="1195" t="s">
        <v>1980</v>
      </c>
      <c r="B653" s="1196" t="s">
        <v>1047</v>
      </c>
      <c r="C653" s="1196" t="s">
        <v>694</v>
      </c>
      <c r="D653" s="1196" t="s">
        <v>96</v>
      </c>
      <c r="E653" s="1197">
        <v>39983</v>
      </c>
      <c r="F653" s="1198" t="s">
        <v>160</v>
      </c>
      <c r="G653" s="1199">
        <v>12000000</v>
      </c>
      <c r="H653" s="1199">
        <v>0</v>
      </c>
      <c r="I653" s="1199">
        <v>15452669.34</v>
      </c>
      <c r="J653" s="1200" t="s">
        <v>671</v>
      </c>
      <c r="K653" s="1201"/>
      <c r="L653" s="1202"/>
      <c r="M653" s="1203"/>
      <c r="N653" s="1204"/>
      <c r="O653" s="1205"/>
      <c r="P653" s="1205"/>
      <c r="Q653" s="1206"/>
      <c r="R653" s="1207"/>
    </row>
    <row r="654" spans="1:18">
      <c r="A654" s="1195"/>
      <c r="B654" s="1196" t="s">
        <v>1047</v>
      </c>
      <c r="C654" s="1196" t="s">
        <v>694</v>
      </c>
      <c r="D654" s="1196" t="s">
        <v>96</v>
      </c>
      <c r="E654" s="1197">
        <v>41221</v>
      </c>
      <c r="F654" s="1198"/>
      <c r="G654" s="1199"/>
      <c r="H654" s="1199"/>
      <c r="I654" s="1199"/>
      <c r="J654" s="1200"/>
      <c r="K654" s="1201">
        <v>96290</v>
      </c>
      <c r="L654" s="1202"/>
      <c r="M654" s="1203">
        <v>100000</v>
      </c>
      <c r="N654" s="1204">
        <v>0.96289999999999998</v>
      </c>
      <c r="O654" s="1205">
        <v>-3710</v>
      </c>
      <c r="P654" s="1205"/>
      <c r="Q654" s="1206"/>
      <c r="R654" s="1207"/>
    </row>
    <row r="655" spans="1:18">
      <c r="A655" s="1195"/>
      <c r="B655" s="1196" t="s">
        <v>1047</v>
      </c>
      <c r="C655" s="1196" t="s">
        <v>694</v>
      </c>
      <c r="D655" s="1196" t="s">
        <v>96</v>
      </c>
      <c r="E655" s="1197">
        <v>41222</v>
      </c>
      <c r="F655" s="1198"/>
      <c r="G655" s="1199"/>
      <c r="H655" s="1199"/>
      <c r="I655" s="1199"/>
      <c r="J655" s="1200"/>
      <c r="K655" s="1201"/>
      <c r="L655" s="1202"/>
      <c r="M655" s="1203"/>
      <c r="N655" s="1204"/>
      <c r="O655" s="1205"/>
      <c r="P655" s="1205"/>
      <c r="Q655" s="1206">
        <v>37387.14</v>
      </c>
      <c r="R655" s="1207">
        <v>38000</v>
      </c>
    </row>
    <row r="656" spans="1:18">
      <c r="A656" s="1195"/>
      <c r="B656" s="1196" t="s">
        <v>1047</v>
      </c>
      <c r="C656" s="1196" t="s">
        <v>694</v>
      </c>
      <c r="D656" s="1196" t="s">
        <v>96</v>
      </c>
      <c r="E656" s="1197">
        <v>41226</v>
      </c>
      <c r="F656" s="1198"/>
      <c r="G656" s="1199"/>
      <c r="H656" s="1199"/>
      <c r="I656" s="1199"/>
      <c r="J656" s="1200"/>
      <c r="K656" s="1201">
        <v>11458510</v>
      </c>
      <c r="L656" s="1202"/>
      <c r="M656" s="1203">
        <v>11900000</v>
      </c>
      <c r="N656" s="1204">
        <v>0.96289999999999998</v>
      </c>
      <c r="O656" s="1205">
        <v>-441490</v>
      </c>
      <c r="P656" s="1205"/>
      <c r="Q656" s="1206">
        <v>552936</v>
      </c>
      <c r="R656" s="1207">
        <v>562000</v>
      </c>
    </row>
    <row r="657" spans="1:18">
      <c r="A657" s="1195"/>
      <c r="B657" s="1196" t="s">
        <v>1047</v>
      </c>
      <c r="C657" s="1196" t="s">
        <v>694</v>
      </c>
      <c r="D657" s="1196" t="s">
        <v>96</v>
      </c>
      <c r="E657" s="1197">
        <v>41285</v>
      </c>
      <c r="F657" s="1198"/>
      <c r="G657" s="1199"/>
      <c r="H657" s="1199"/>
      <c r="I657" s="1199"/>
      <c r="J657" s="1200"/>
      <c r="K657" s="1201"/>
      <c r="L657" s="1202">
        <v>-115548</v>
      </c>
      <c r="M657" s="1203"/>
      <c r="N657" s="1204"/>
      <c r="O657" s="1205"/>
      <c r="P657" s="1205"/>
      <c r="Q657" s="1206"/>
      <c r="R657" s="1207"/>
    </row>
    <row r="658" spans="1:18">
      <c r="A658" s="1195" t="s">
        <v>1981</v>
      </c>
      <c r="B658" s="1196" t="s">
        <v>1048</v>
      </c>
      <c r="C658" s="1196" t="s">
        <v>1049</v>
      </c>
      <c r="D658" s="1196" t="s">
        <v>96</v>
      </c>
      <c r="E658" s="1197">
        <v>39892</v>
      </c>
      <c r="F658" s="1198" t="s">
        <v>49</v>
      </c>
      <c r="G658" s="1199">
        <v>700000</v>
      </c>
      <c r="H658" s="1199">
        <v>0</v>
      </c>
      <c r="I658" s="1199">
        <v>830173.67</v>
      </c>
      <c r="J658" s="1200" t="s">
        <v>655</v>
      </c>
      <c r="K658" s="1201"/>
      <c r="L658" s="1202"/>
      <c r="M658" s="1203"/>
      <c r="N658" s="1204"/>
      <c r="O658" s="1205"/>
      <c r="P658" s="1205"/>
      <c r="Q658" s="1206"/>
      <c r="R658" s="1207"/>
    </row>
    <row r="659" spans="1:18">
      <c r="A659" s="1195"/>
      <c r="B659" s="1196" t="s">
        <v>1048</v>
      </c>
      <c r="C659" s="1196" t="s">
        <v>1049</v>
      </c>
      <c r="D659" s="1196" t="s">
        <v>96</v>
      </c>
      <c r="E659" s="1197">
        <v>40745</v>
      </c>
      <c r="F659" s="1198"/>
      <c r="G659" s="1199"/>
      <c r="H659" s="1199"/>
      <c r="I659" s="1199"/>
      <c r="J659" s="1200"/>
      <c r="K659" s="1201">
        <v>700000</v>
      </c>
      <c r="L659" s="1202"/>
      <c r="M659" s="1203">
        <v>700</v>
      </c>
      <c r="N659" s="1204">
        <v>1000</v>
      </c>
      <c r="O659" s="1205"/>
      <c r="P659" s="1205"/>
      <c r="Q659" s="1206">
        <v>40000</v>
      </c>
      <c r="R659" s="1207">
        <v>4</v>
      </c>
    </row>
    <row r="660" spans="1:18">
      <c r="A660" s="1195" t="s">
        <v>1989</v>
      </c>
      <c r="B660" s="1196" t="s">
        <v>1050</v>
      </c>
      <c r="C660" s="1196" t="s">
        <v>1051</v>
      </c>
      <c r="D660" s="1196" t="s">
        <v>94</v>
      </c>
      <c r="E660" s="1197">
        <v>40176</v>
      </c>
      <c r="F660" s="1198" t="s">
        <v>160</v>
      </c>
      <c r="G660" s="1199">
        <v>3035000</v>
      </c>
      <c r="H660" s="1199">
        <v>0</v>
      </c>
      <c r="I660" s="1199">
        <v>804592.16</v>
      </c>
      <c r="J660" s="1200" t="s">
        <v>671</v>
      </c>
      <c r="K660" s="1201"/>
      <c r="L660" s="1202"/>
      <c r="M660" s="1203"/>
      <c r="N660" s="1204"/>
      <c r="O660" s="1205"/>
      <c r="P660" s="1205"/>
      <c r="Q660" s="1206"/>
      <c r="R660" s="1207"/>
    </row>
    <row r="661" spans="1:18">
      <c r="A661" s="1195"/>
      <c r="B661" s="1196" t="s">
        <v>1050</v>
      </c>
      <c r="C661" s="1196" t="s">
        <v>1051</v>
      </c>
      <c r="D661" s="1196" t="s">
        <v>94</v>
      </c>
      <c r="E661" s="1197">
        <v>40611</v>
      </c>
      <c r="F661" s="1198"/>
      <c r="G661" s="1199"/>
      <c r="H661" s="1199"/>
      <c r="I661" s="1199"/>
      <c r="J661" s="1200"/>
      <c r="K661" s="1201">
        <v>650000</v>
      </c>
      <c r="L661" s="1202"/>
      <c r="M661" s="1203">
        <v>3035000</v>
      </c>
      <c r="N661" s="1204">
        <v>0.2142</v>
      </c>
      <c r="O661" s="1205">
        <v>-2385000</v>
      </c>
      <c r="P661" s="1205"/>
      <c r="Q661" s="1206"/>
      <c r="R661" s="1207"/>
    </row>
    <row r="662" spans="1:18">
      <c r="A662" s="1195" t="s">
        <v>1979</v>
      </c>
      <c r="B662" s="1196" t="s">
        <v>1052</v>
      </c>
      <c r="C662" s="1196" t="s">
        <v>791</v>
      </c>
      <c r="D662" s="1196" t="s">
        <v>111</v>
      </c>
      <c r="E662" s="1197">
        <v>39990</v>
      </c>
      <c r="F662" s="1198" t="s">
        <v>49</v>
      </c>
      <c r="G662" s="1199">
        <v>21042000</v>
      </c>
      <c r="H662" s="1199">
        <v>0</v>
      </c>
      <c r="I662" s="1199">
        <v>19836630.66</v>
      </c>
      <c r="J662" s="1200" t="s">
        <v>671</v>
      </c>
      <c r="K662" s="1201"/>
      <c r="L662" s="1202"/>
      <c r="M662" s="1203"/>
      <c r="N662" s="1204"/>
      <c r="O662" s="1205"/>
      <c r="P662" s="1205"/>
      <c r="Q662" s="1206"/>
      <c r="R662" s="1207"/>
    </row>
    <row r="663" spans="1:18">
      <c r="A663" s="1195"/>
      <c r="B663" s="1196" t="s">
        <v>1052</v>
      </c>
      <c r="C663" s="1196" t="s">
        <v>791</v>
      </c>
      <c r="D663" s="1196" t="s">
        <v>111</v>
      </c>
      <c r="E663" s="1197">
        <v>41325</v>
      </c>
      <c r="F663" s="1198"/>
      <c r="G663" s="1199"/>
      <c r="H663" s="1199"/>
      <c r="I663" s="1199"/>
      <c r="J663" s="1200"/>
      <c r="K663" s="1201">
        <v>18874674</v>
      </c>
      <c r="L663" s="1202"/>
      <c r="M663" s="1203">
        <v>21042</v>
      </c>
      <c r="N663" s="1204">
        <v>897</v>
      </c>
      <c r="O663" s="1205">
        <v>-2167326</v>
      </c>
      <c r="P663" s="1205"/>
      <c r="Q663" s="1206">
        <v>994613.4</v>
      </c>
      <c r="R663" s="1207">
        <v>1052</v>
      </c>
    </row>
    <row r="664" spans="1:18">
      <c r="A664" s="1195"/>
      <c r="B664" s="1196" t="s">
        <v>1052</v>
      </c>
      <c r="C664" s="1196" t="s">
        <v>791</v>
      </c>
      <c r="D664" s="1196" t="s">
        <v>111</v>
      </c>
      <c r="E664" s="1197">
        <v>41359</v>
      </c>
      <c r="F664" s="1198"/>
      <c r="G664" s="1199"/>
      <c r="H664" s="1199"/>
      <c r="I664" s="1199"/>
      <c r="J664" s="1200"/>
      <c r="K664" s="1201"/>
      <c r="L664" s="1202">
        <v>-188746.74</v>
      </c>
      <c r="M664" s="1203"/>
      <c r="N664" s="1204"/>
      <c r="O664" s="1205"/>
      <c r="P664" s="1205"/>
      <c r="Q664" s="1206"/>
      <c r="R664" s="1207"/>
    </row>
    <row r="665" spans="1:18">
      <c r="A665" s="1195" t="s">
        <v>1981</v>
      </c>
      <c r="B665" s="1196" t="s">
        <v>1053</v>
      </c>
      <c r="C665" s="1196" t="s">
        <v>942</v>
      </c>
      <c r="D665" s="1196" t="s">
        <v>82</v>
      </c>
      <c r="E665" s="1197">
        <v>39801</v>
      </c>
      <c r="F665" s="1198" t="s">
        <v>49</v>
      </c>
      <c r="G665" s="1199">
        <v>9294000</v>
      </c>
      <c r="H665" s="1199">
        <v>0</v>
      </c>
      <c r="I665" s="1199">
        <v>11156234.25</v>
      </c>
      <c r="J665" s="1200" t="s">
        <v>655</v>
      </c>
      <c r="K665" s="1201"/>
      <c r="L665" s="1202"/>
      <c r="M665" s="1203"/>
      <c r="N665" s="1204"/>
      <c r="O665" s="1205"/>
      <c r="P665" s="1205"/>
      <c r="Q665" s="1206"/>
      <c r="R665" s="1207"/>
    </row>
    <row r="666" spans="1:18">
      <c r="A666" s="1195"/>
      <c r="B666" s="1196" t="s">
        <v>1053</v>
      </c>
      <c r="C666" s="1196" t="s">
        <v>942</v>
      </c>
      <c r="D666" s="1196" t="s">
        <v>82</v>
      </c>
      <c r="E666" s="1197">
        <v>40808</v>
      </c>
      <c r="F666" s="1198"/>
      <c r="G666" s="1199"/>
      <c r="H666" s="1199"/>
      <c r="I666" s="1199"/>
      <c r="J666" s="1200"/>
      <c r="K666" s="1201">
        <v>9294000</v>
      </c>
      <c r="L666" s="1202"/>
      <c r="M666" s="1203">
        <v>9294</v>
      </c>
      <c r="N666" s="1204">
        <v>1000</v>
      </c>
      <c r="O666" s="1205"/>
      <c r="P666" s="1205"/>
      <c r="Q666" s="1206">
        <v>465000</v>
      </c>
      <c r="R666" s="1207">
        <v>465</v>
      </c>
    </row>
    <row r="667" spans="1:18">
      <c r="A667" s="1195" t="s">
        <v>1979</v>
      </c>
      <c r="B667" s="1196" t="s">
        <v>1054</v>
      </c>
      <c r="C667" s="1196" t="s">
        <v>1055</v>
      </c>
      <c r="D667" s="1196" t="s">
        <v>101</v>
      </c>
      <c r="E667" s="1197">
        <v>39801</v>
      </c>
      <c r="F667" s="1198" t="s">
        <v>49</v>
      </c>
      <c r="G667" s="1199">
        <v>7289000</v>
      </c>
      <c r="H667" s="1199">
        <v>0</v>
      </c>
      <c r="I667" s="1199">
        <v>8441836.2599999998</v>
      </c>
      <c r="J667" s="1200" t="s">
        <v>671</v>
      </c>
      <c r="K667" s="1201"/>
      <c r="L667" s="1202"/>
      <c r="M667" s="1203"/>
      <c r="N667" s="1204"/>
      <c r="O667" s="1205"/>
      <c r="P667" s="1205"/>
      <c r="Q667" s="1206"/>
      <c r="R667" s="1207"/>
    </row>
    <row r="668" spans="1:18">
      <c r="A668" s="1195"/>
      <c r="B668" s="1196" t="s">
        <v>1054</v>
      </c>
      <c r="C668" s="1196" t="s">
        <v>1055</v>
      </c>
      <c r="D668" s="1196" t="s">
        <v>101</v>
      </c>
      <c r="E668" s="1197">
        <v>41241</v>
      </c>
      <c r="F668" s="1198"/>
      <c r="G668" s="1199"/>
      <c r="H668" s="1199"/>
      <c r="I668" s="1199"/>
      <c r="J668" s="1200"/>
      <c r="K668" s="1201">
        <v>879424.6</v>
      </c>
      <c r="L668" s="1202"/>
      <c r="M668" s="1203">
        <v>974</v>
      </c>
      <c r="N668" s="1204">
        <v>902.9</v>
      </c>
      <c r="O668" s="1205">
        <v>-94575.4</v>
      </c>
      <c r="P668" s="1205"/>
      <c r="Q668" s="1206"/>
      <c r="R668" s="1207"/>
    </row>
    <row r="669" spans="1:18">
      <c r="A669" s="1195"/>
      <c r="B669" s="1196" t="s">
        <v>1054</v>
      </c>
      <c r="C669" s="1196" t="s">
        <v>1055</v>
      </c>
      <c r="D669" s="1196" t="s">
        <v>101</v>
      </c>
      <c r="E669" s="1197">
        <v>41243</v>
      </c>
      <c r="F669" s="1198"/>
      <c r="G669" s="1199"/>
      <c r="H669" s="1199"/>
      <c r="I669" s="1199"/>
      <c r="J669" s="1200"/>
      <c r="K669" s="1201">
        <v>5701813.5</v>
      </c>
      <c r="L669" s="1202"/>
      <c r="M669" s="1203">
        <v>6315</v>
      </c>
      <c r="N669" s="1204">
        <v>902.9</v>
      </c>
      <c r="O669" s="1205">
        <v>-613186.5</v>
      </c>
      <c r="P669" s="1205"/>
      <c r="Q669" s="1206">
        <v>358558.2</v>
      </c>
      <c r="R669" s="1207">
        <v>364</v>
      </c>
    </row>
    <row r="670" spans="1:18">
      <c r="A670" s="1195"/>
      <c r="B670" s="1196" t="s">
        <v>1054</v>
      </c>
      <c r="C670" s="1196" t="s">
        <v>1055</v>
      </c>
      <c r="D670" s="1196" t="s">
        <v>101</v>
      </c>
      <c r="E670" s="1197">
        <v>41285</v>
      </c>
      <c r="F670" s="1198"/>
      <c r="G670" s="1199"/>
      <c r="H670" s="1199"/>
      <c r="I670" s="1199"/>
      <c r="J670" s="1200"/>
      <c r="K670" s="1201"/>
      <c r="L670" s="1202">
        <v>-65812.38</v>
      </c>
      <c r="M670" s="1203"/>
      <c r="N670" s="1204"/>
      <c r="O670" s="1205"/>
      <c r="P670" s="1205"/>
      <c r="Q670" s="1206"/>
      <c r="R670" s="1207"/>
    </row>
    <row r="671" spans="1:18">
      <c r="A671" s="1195" t="s">
        <v>2010</v>
      </c>
      <c r="B671" s="1196" t="s">
        <v>1056</v>
      </c>
      <c r="C671" s="1196" t="s">
        <v>1057</v>
      </c>
      <c r="D671" s="1196" t="s">
        <v>123</v>
      </c>
      <c r="E671" s="1197">
        <v>39962</v>
      </c>
      <c r="F671" s="1198" t="s">
        <v>160</v>
      </c>
      <c r="G671" s="1199">
        <v>3942000</v>
      </c>
      <c r="H671" s="1199">
        <v>0</v>
      </c>
      <c r="I671" s="1199">
        <v>5404924.3499999996</v>
      </c>
      <c r="J671" s="1200" t="s">
        <v>655</v>
      </c>
      <c r="K671" s="1201"/>
      <c r="L671" s="1202"/>
      <c r="M671" s="1203"/>
      <c r="N671" s="1204"/>
      <c r="O671" s="1205"/>
      <c r="P671" s="1205"/>
      <c r="Q671" s="1206"/>
      <c r="R671" s="1207"/>
    </row>
    <row r="672" spans="1:18">
      <c r="A672" s="1195"/>
      <c r="B672" s="1196" t="s">
        <v>1056</v>
      </c>
      <c r="C672" s="1196" t="s">
        <v>1057</v>
      </c>
      <c r="D672" s="1196" t="s">
        <v>123</v>
      </c>
      <c r="E672" s="1197">
        <v>41360</v>
      </c>
      <c r="F672" s="1198"/>
      <c r="G672" s="1199"/>
      <c r="H672" s="1199"/>
      <c r="I672" s="1199"/>
      <c r="J672" s="1200"/>
      <c r="K672" s="1201">
        <v>3942000</v>
      </c>
      <c r="L672" s="1202"/>
      <c r="M672" s="1203">
        <v>3942000</v>
      </c>
      <c r="N672" s="1204">
        <v>1</v>
      </c>
      <c r="O672" s="1205"/>
      <c r="P672" s="1205"/>
      <c r="Q672" s="1206">
        <v>197000</v>
      </c>
      <c r="R672" s="1207">
        <v>197000</v>
      </c>
    </row>
    <row r="673" spans="1:18">
      <c r="A673" s="1195">
        <v>77</v>
      </c>
      <c r="B673" s="1196" t="s">
        <v>1058</v>
      </c>
      <c r="C673" s="1196" t="s">
        <v>1059</v>
      </c>
      <c r="D673" s="1196" t="s">
        <v>98</v>
      </c>
      <c r="E673" s="1197">
        <v>39794</v>
      </c>
      <c r="F673" s="1198" t="s">
        <v>26</v>
      </c>
      <c r="G673" s="1199">
        <v>7000000</v>
      </c>
      <c r="H673" s="1199">
        <v>0</v>
      </c>
      <c r="I673" s="1199">
        <v>8388333.3300000001</v>
      </c>
      <c r="J673" s="1200" t="s">
        <v>704</v>
      </c>
      <c r="K673" s="1201"/>
      <c r="L673" s="1202"/>
      <c r="M673" s="1203"/>
      <c r="N673" s="1204"/>
      <c r="O673" s="1205"/>
      <c r="P673" s="1205"/>
      <c r="Q673" s="1206"/>
      <c r="R673" s="1207"/>
    </row>
    <row r="674" spans="1:18">
      <c r="A674" s="1195"/>
      <c r="B674" s="1196" t="s">
        <v>1058</v>
      </c>
      <c r="C674" s="1196" t="s">
        <v>1059</v>
      </c>
      <c r="D674" s="1196" t="s">
        <v>98</v>
      </c>
      <c r="E674" s="1197">
        <v>41243</v>
      </c>
      <c r="F674" s="1198"/>
      <c r="G674" s="1199"/>
      <c r="H674" s="1199"/>
      <c r="I674" s="1199"/>
      <c r="J674" s="1200"/>
      <c r="K674" s="1201">
        <v>7000000</v>
      </c>
      <c r="L674" s="1202"/>
      <c r="M674" s="1203">
        <v>7000</v>
      </c>
      <c r="N674" s="1204">
        <v>1000</v>
      </c>
      <c r="O674" s="1205"/>
      <c r="P674" s="1205"/>
      <c r="Q674" s="1206"/>
      <c r="R674" s="1207"/>
    </row>
    <row r="675" spans="1:18">
      <c r="A675" s="1195" t="s">
        <v>1983</v>
      </c>
      <c r="B675" s="1196" t="s">
        <v>1060</v>
      </c>
      <c r="C675" s="1196" t="s">
        <v>1061</v>
      </c>
      <c r="D675" s="1196" t="s">
        <v>101</v>
      </c>
      <c r="E675" s="1197">
        <v>40130</v>
      </c>
      <c r="F675" s="1198" t="s">
        <v>49</v>
      </c>
      <c r="G675" s="1199">
        <v>6657000</v>
      </c>
      <c r="H675" s="1199">
        <v>0</v>
      </c>
      <c r="I675" s="1199">
        <v>7220908.8300000001</v>
      </c>
      <c r="J675" s="1200" t="s">
        <v>671</v>
      </c>
      <c r="K675" s="1201"/>
      <c r="L675" s="1202"/>
      <c r="M675" s="1203"/>
      <c r="N675" s="1204"/>
      <c r="O675" s="1205"/>
      <c r="P675" s="1205"/>
      <c r="Q675" s="1206"/>
      <c r="R675" s="1207"/>
    </row>
    <row r="676" spans="1:18">
      <c r="A676" s="1195"/>
      <c r="B676" s="1196" t="s">
        <v>1060</v>
      </c>
      <c r="C676" s="1196" t="s">
        <v>1061</v>
      </c>
      <c r="D676" s="1196" t="s">
        <v>101</v>
      </c>
      <c r="E676" s="1197">
        <v>41474</v>
      </c>
      <c r="F676" s="1198"/>
      <c r="G676" s="1199"/>
      <c r="H676" s="1199"/>
      <c r="I676" s="1199"/>
      <c r="J676" s="1200"/>
      <c r="K676" s="1201">
        <v>439000</v>
      </c>
      <c r="L676" s="1202"/>
      <c r="M676" s="1203">
        <v>439</v>
      </c>
      <c r="N676" s="1204">
        <v>1058.9000000000001</v>
      </c>
      <c r="O676" s="1205"/>
      <c r="P676" s="1205">
        <v>25857.1</v>
      </c>
      <c r="Q676" s="1206"/>
      <c r="R676" s="1207"/>
    </row>
    <row r="677" spans="1:18">
      <c r="A677" s="1195"/>
      <c r="B677" s="1196" t="s">
        <v>1060</v>
      </c>
      <c r="C677" s="1196" t="s">
        <v>1061</v>
      </c>
      <c r="D677" s="1196" t="s">
        <v>101</v>
      </c>
      <c r="E677" s="1197">
        <v>41477</v>
      </c>
      <c r="F677" s="1198"/>
      <c r="G677" s="1199"/>
      <c r="H677" s="1199"/>
      <c r="I677" s="1199"/>
      <c r="J677" s="1200"/>
      <c r="K677" s="1201">
        <v>6218000</v>
      </c>
      <c r="L677" s="1202"/>
      <c r="M677" s="1203">
        <v>6218</v>
      </c>
      <c r="N677" s="1204">
        <v>1058.9000000000001</v>
      </c>
      <c r="O677" s="1205"/>
      <c r="P677" s="1205">
        <v>366240.2</v>
      </c>
      <c r="Q677" s="1206">
        <v>242302.5</v>
      </c>
      <c r="R677" s="1207">
        <v>200</v>
      </c>
    </row>
    <row r="678" spans="1:18">
      <c r="A678" s="1195"/>
      <c r="B678" s="1196" t="s">
        <v>1060</v>
      </c>
      <c r="C678" s="1196" t="s">
        <v>1061</v>
      </c>
      <c r="D678" s="1196" t="s">
        <v>101</v>
      </c>
      <c r="E678" s="1197">
        <v>41529</v>
      </c>
      <c r="F678" s="1198"/>
      <c r="G678" s="1199"/>
      <c r="H678" s="1199"/>
      <c r="I678" s="1199"/>
      <c r="J678" s="1200"/>
      <c r="K678" s="1201"/>
      <c r="L678" s="1202">
        <v>-70490.97</v>
      </c>
      <c r="M678" s="1203"/>
      <c r="N678" s="1204"/>
      <c r="O678" s="1205"/>
      <c r="P678" s="1205"/>
      <c r="Q678" s="1206"/>
      <c r="R678" s="1207"/>
    </row>
    <row r="679" spans="1:18">
      <c r="A679" s="1195" t="s">
        <v>1979</v>
      </c>
      <c r="B679" s="1196" t="s">
        <v>1062</v>
      </c>
      <c r="C679" s="1196" t="s">
        <v>1027</v>
      </c>
      <c r="D679" s="1196" t="s">
        <v>96</v>
      </c>
      <c r="E679" s="1197">
        <v>39801</v>
      </c>
      <c r="F679" s="1198" t="s">
        <v>49</v>
      </c>
      <c r="G679" s="1199">
        <v>36282000</v>
      </c>
      <c r="H679" s="1199">
        <v>0</v>
      </c>
      <c r="I679" s="1199">
        <v>40966780.82</v>
      </c>
      <c r="J679" s="1200" t="s">
        <v>671</v>
      </c>
      <c r="K679" s="1201"/>
      <c r="L679" s="1202"/>
      <c r="M679" s="1203"/>
      <c r="N679" s="1204"/>
      <c r="O679" s="1205"/>
      <c r="P679" s="1205"/>
      <c r="Q679" s="1206"/>
      <c r="R679" s="1207"/>
    </row>
    <row r="680" spans="1:18">
      <c r="A680" s="1195"/>
      <c r="B680" s="1196" t="s">
        <v>1062</v>
      </c>
      <c r="C680" s="1196" t="s">
        <v>1027</v>
      </c>
      <c r="D680" s="1196" t="s">
        <v>96</v>
      </c>
      <c r="E680" s="1197">
        <v>41122</v>
      </c>
      <c r="F680" s="1198"/>
      <c r="G680" s="1199"/>
      <c r="H680" s="1199"/>
      <c r="I680" s="1199"/>
      <c r="J680" s="1200"/>
      <c r="K680" s="1201">
        <v>120320.1</v>
      </c>
      <c r="L680" s="1202"/>
      <c r="M680" s="1203">
        <v>135</v>
      </c>
      <c r="N680" s="1204">
        <v>891.3</v>
      </c>
      <c r="O680" s="1205">
        <v>-14679.9</v>
      </c>
      <c r="P680" s="1205"/>
      <c r="Q680" s="1206"/>
      <c r="R680" s="1207"/>
    </row>
    <row r="681" spans="1:18">
      <c r="A681" s="1195"/>
      <c r="B681" s="1196" t="s">
        <v>1062</v>
      </c>
      <c r="C681" s="1196" t="s">
        <v>1027</v>
      </c>
      <c r="D681" s="1196" t="s">
        <v>96</v>
      </c>
      <c r="E681" s="1197">
        <v>41123</v>
      </c>
      <c r="F681" s="1198"/>
      <c r="G681" s="1199"/>
      <c r="H681" s="1199"/>
      <c r="I681" s="1199"/>
      <c r="J681" s="1200"/>
      <c r="K681" s="1201">
        <v>26737.8</v>
      </c>
      <c r="L681" s="1202"/>
      <c r="M681" s="1203">
        <v>30</v>
      </c>
      <c r="N681" s="1204">
        <v>891.3</v>
      </c>
      <c r="O681" s="1205">
        <v>-3262.2</v>
      </c>
      <c r="P681" s="1205"/>
      <c r="Q681" s="1206"/>
      <c r="R681" s="1207"/>
    </row>
    <row r="682" spans="1:18">
      <c r="A682" s="1195"/>
      <c r="B682" s="1196" t="s">
        <v>1062</v>
      </c>
      <c r="C682" s="1196" t="s">
        <v>1027</v>
      </c>
      <c r="D682" s="1196" t="s">
        <v>96</v>
      </c>
      <c r="E682" s="1197">
        <v>41124</v>
      </c>
      <c r="F682" s="1198"/>
      <c r="G682" s="1199"/>
      <c r="H682" s="1199"/>
      <c r="I682" s="1199"/>
      <c r="J682" s="1200"/>
      <c r="K682" s="1201">
        <v>298572.09999999998</v>
      </c>
      <c r="L682" s="1202"/>
      <c r="M682" s="1203">
        <v>335</v>
      </c>
      <c r="N682" s="1204">
        <v>891.3</v>
      </c>
      <c r="O682" s="1205">
        <v>-36427.9</v>
      </c>
      <c r="P682" s="1205"/>
      <c r="Q682" s="1206"/>
      <c r="R682" s="1207"/>
    </row>
    <row r="683" spans="1:18">
      <c r="A683" s="1195"/>
      <c r="B683" s="1196" t="s">
        <v>1062</v>
      </c>
      <c r="C683" s="1196" t="s">
        <v>1027</v>
      </c>
      <c r="D683" s="1196" t="s">
        <v>96</v>
      </c>
      <c r="E683" s="1197">
        <v>41128</v>
      </c>
      <c r="F683" s="1198"/>
      <c r="G683" s="1199"/>
      <c r="H683" s="1199"/>
      <c r="I683" s="1199"/>
      <c r="J683" s="1200"/>
      <c r="K683" s="1201">
        <v>3200514.66</v>
      </c>
      <c r="L683" s="1202"/>
      <c r="M683" s="1203">
        <v>3591</v>
      </c>
      <c r="N683" s="1204">
        <v>891.3</v>
      </c>
      <c r="O683" s="1205">
        <v>-390485.34</v>
      </c>
      <c r="P683" s="1205"/>
      <c r="Q683" s="1206">
        <v>170227.93</v>
      </c>
      <c r="R683" s="1207">
        <v>179</v>
      </c>
    </row>
    <row r="684" spans="1:18">
      <c r="A684" s="1195"/>
      <c r="B684" s="1196" t="s">
        <v>1062</v>
      </c>
      <c r="C684" s="1196" t="s">
        <v>1027</v>
      </c>
      <c r="D684" s="1196" t="s">
        <v>96</v>
      </c>
      <c r="E684" s="1197">
        <v>41129</v>
      </c>
      <c r="F684" s="1198"/>
      <c r="G684" s="1199"/>
      <c r="H684" s="1199"/>
      <c r="I684" s="1199"/>
      <c r="J684" s="1200"/>
      <c r="K684" s="1201">
        <v>2348470.1</v>
      </c>
      <c r="L684" s="1202"/>
      <c r="M684" s="1203">
        <v>2635</v>
      </c>
      <c r="N684" s="1204">
        <v>891.3</v>
      </c>
      <c r="O684" s="1205">
        <v>-286529.90000000002</v>
      </c>
      <c r="P684" s="1205"/>
      <c r="Q684" s="1206">
        <v>167374.94</v>
      </c>
      <c r="R684" s="1207">
        <v>176</v>
      </c>
    </row>
    <row r="685" spans="1:18">
      <c r="A685" s="1195"/>
      <c r="B685" s="1196" t="s">
        <v>1062</v>
      </c>
      <c r="C685" s="1196" t="s">
        <v>1027</v>
      </c>
      <c r="D685" s="1196" t="s">
        <v>96</v>
      </c>
      <c r="E685" s="1197">
        <v>41130</v>
      </c>
      <c r="F685" s="1198"/>
      <c r="G685" s="1199"/>
      <c r="H685" s="1199"/>
      <c r="I685" s="1199"/>
      <c r="J685" s="1200"/>
      <c r="K685" s="1201">
        <v>26056877.359999999</v>
      </c>
      <c r="L685" s="1202"/>
      <c r="M685" s="1203">
        <v>29236</v>
      </c>
      <c r="N685" s="1204">
        <v>891.3</v>
      </c>
      <c r="O685" s="1205">
        <v>-3179122.64</v>
      </c>
      <c r="P685" s="1205"/>
      <c r="Q685" s="1206">
        <v>1210615.3600000001</v>
      </c>
      <c r="R685" s="1207">
        <v>1273</v>
      </c>
    </row>
    <row r="686" spans="1:18">
      <c r="A686" s="1195"/>
      <c r="B686" s="1196" t="s">
        <v>1062</v>
      </c>
      <c r="C686" s="1196" t="s">
        <v>1027</v>
      </c>
      <c r="D686" s="1196" t="s">
        <v>96</v>
      </c>
      <c r="E686" s="1197">
        <v>41131</v>
      </c>
      <c r="F686" s="1198"/>
      <c r="G686" s="1199"/>
      <c r="H686" s="1199"/>
      <c r="I686" s="1199"/>
      <c r="J686" s="1200"/>
      <c r="K686" s="1201">
        <v>285203.20000000001</v>
      </c>
      <c r="L686" s="1202"/>
      <c r="M686" s="1203">
        <v>320</v>
      </c>
      <c r="N686" s="1204">
        <v>891.3</v>
      </c>
      <c r="O686" s="1205">
        <v>-34796.800000000003</v>
      </c>
      <c r="P686" s="1205"/>
      <c r="Q686" s="1206">
        <v>176884.89</v>
      </c>
      <c r="R686" s="1207">
        <v>186</v>
      </c>
    </row>
    <row r="687" spans="1:18">
      <c r="A687" s="1195"/>
      <c r="B687" s="1196" t="s">
        <v>1062</v>
      </c>
      <c r="C687" s="1196" t="s">
        <v>1027</v>
      </c>
      <c r="D687" s="1196" t="s">
        <v>96</v>
      </c>
      <c r="E687" s="1197">
        <v>41163</v>
      </c>
      <c r="F687" s="1198"/>
      <c r="G687" s="1199"/>
      <c r="H687" s="1199"/>
      <c r="I687" s="1199"/>
      <c r="J687" s="1200"/>
      <c r="K687" s="1201"/>
      <c r="L687" s="1202">
        <v>-323366.95</v>
      </c>
      <c r="M687" s="1203"/>
      <c r="N687" s="1204"/>
      <c r="O687" s="1205"/>
      <c r="P687" s="1205"/>
      <c r="Q687" s="1206"/>
      <c r="R687" s="1207"/>
    </row>
    <row r="688" spans="1:18">
      <c r="A688" s="1195"/>
      <c r="B688" s="1196" t="s">
        <v>1063</v>
      </c>
      <c r="C688" s="1196" t="s">
        <v>903</v>
      </c>
      <c r="D688" s="1196" t="s">
        <v>105</v>
      </c>
      <c r="E688" s="1197">
        <v>39801</v>
      </c>
      <c r="F688" s="1198" t="s">
        <v>26</v>
      </c>
      <c r="G688" s="1199">
        <v>48200000</v>
      </c>
      <c r="H688" s="1199">
        <v>0</v>
      </c>
      <c r="I688" s="1199">
        <v>51286669.090000004</v>
      </c>
      <c r="J688" s="1200" t="s">
        <v>674</v>
      </c>
      <c r="K688" s="1201"/>
      <c r="L688" s="1202"/>
      <c r="M688" s="1203"/>
      <c r="N688" s="1204"/>
      <c r="O688" s="1205"/>
      <c r="P688" s="1205"/>
      <c r="Q688" s="1206"/>
      <c r="R688" s="1207"/>
    </row>
    <row r="689" spans="1:18">
      <c r="A689" s="1195"/>
      <c r="B689" s="1196" t="s">
        <v>1063</v>
      </c>
      <c r="C689" s="1196" t="s">
        <v>903</v>
      </c>
      <c r="D689" s="1196" t="s">
        <v>105</v>
      </c>
      <c r="E689" s="1197">
        <v>41093</v>
      </c>
      <c r="F689" s="1198"/>
      <c r="G689" s="1199"/>
      <c r="H689" s="1199"/>
      <c r="I689" s="1199"/>
      <c r="J689" s="1200"/>
      <c r="K689" s="1201">
        <v>43408920</v>
      </c>
      <c r="L689" s="1202">
        <v>-651133.80000000005</v>
      </c>
      <c r="M689" s="1203">
        <v>48200</v>
      </c>
      <c r="N689" s="1204">
        <v>900.6</v>
      </c>
      <c r="O689" s="1205">
        <v>-4791080</v>
      </c>
      <c r="P689" s="1205"/>
      <c r="Q689" s="1206"/>
      <c r="R689" s="1207"/>
    </row>
    <row r="690" spans="1:18">
      <c r="A690" s="1195">
        <v>11</v>
      </c>
      <c r="B690" s="1196" t="s">
        <v>1064</v>
      </c>
      <c r="C690" s="1196" t="s">
        <v>1065</v>
      </c>
      <c r="D690" s="1196" t="s">
        <v>128</v>
      </c>
      <c r="E690" s="1197">
        <v>39813</v>
      </c>
      <c r="F690" s="1198" t="s">
        <v>26</v>
      </c>
      <c r="G690" s="1199">
        <v>3408000000</v>
      </c>
      <c r="H690" s="1199">
        <v>0</v>
      </c>
      <c r="I690" s="1199">
        <v>4043972602.6700001</v>
      </c>
      <c r="J690" s="1200" t="s">
        <v>655</v>
      </c>
      <c r="K690" s="1201"/>
      <c r="L690" s="1202"/>
      <c r="M690" s="1203"/>
      <c r="N690" s="1204"/>
      <c r="O690" s="1205"/>
      <c r="P690" s="1205"/>
      <c r="Q690" s="1206"/>
      <c r="R690" s="1207"/>
    </row>
    <row r="691" spans="1:18">
      <c r="A691" s="1195"/>
      <c r="B691" s="1196" t="s">
        <v>1064</v>
      </c>
      <c r="C691" s="1196" t="s">
        <v>1065</v>
      </c>
      <c r="D691" s="1196" t="s">
        <v>128</v>
      </c>
      <c r="E691" s="1197">
        <v>40576</v>
      </c>
      <c r="F691" s="1198"/>
      <c r="G691" s="1199"/>
      <c r="H691" s="1199"/>
      <c r="I691" s="1199"/>
      <c r="J691" s="1200"/>
      <c r="K691" s="1201">
        <v>3408000000</v>
      </c>
      <c r="L691" s="1202"/>
      <c r="M691" s="1203">
        <v>136320</v>
      </c>
      <c r="N691" s="1204">
        <v>25000</v>
      </c>
      <c r="O691" s="1205"/>
      <c r="P691" s="1205"/>
      <c r="Q691" s="1206"/>
      <c r="R691" s="1207"/>
    </row>
    <row r="692" spans="1:18">
      <c r="A692" s="1195"/>
      <c r="B692" s="1196" t="s">
        <v>1064</v>
      </c>
      <c r="C692" s="1196" t="s">
        <v>1065</v>
      </c>
      <c r="D692" s="1196" t="s">
        <v>128</v>
      </c>
      <c r="E692" s="1197">
        <v>40618</v>
      </c>
      <c r="F692" s="1198"/>
      <c r="G692" s="1199"/>
      <c r="H692" s="1199"/>
      <c r="I692" s="1199"/>
      <c r="J692" s="1200"/>
      <c r="K692" s="1201"/>
      <c r="L692" s="1202"/>
      <c r="M692" s="1203"/>
      <c r="N692" s="1204"/>
      <c r="O692" s="1205"/>
      <c r="P692" s="1205"/>
      <c r="Q692" s="1206">
        <v>280025936</v>
      </c>
      <c r="R692" s="1207">
        <v>43617747</v>
      </c>
    </row>
    <row r="693" spans="1:18">
      <c r="A693" s="1195">
        <v>11</v>
      </c>
      <c r="B693" s="1196" t="s">
        <v>1066</v>
      </c>
      <c r="C693" s="1196" t="s">
        <v>1067</v>
      </c>
      <c r="D693" s="1196" t="s">
        <v>16</v>
      </c>
      <c r="E693" s="1197">
        <v>39805</v>
      </c>
      <c r="F693" s="1198" t="s">
        <v>26</v>
      </c>
      <c r="G693" s="1199">
        <v>37515000</v>
      </c>
      <c r="H693" s="1199">
        <v>0</v>
      </c>
      <c r="I693" s="1199">
        <v>43787611.609999999</v>
      </c>
      <c r="J693" s="1200" t="s">
        <v>655</v>
      </c>
      <c r="K693" s="1201"/>
      <c r="L693" s="1202"/>
      <c r="M693" s="1203"/>
      <c r="N693" s="1204"/>
      <c r="O693" s="1205"/>
      <c r="P693" s="1205"/>
      <c r="Q693" s="1206"/>
      <c r="R693" s="1207"/>
    </row>
    <row r="694" spans="1:18">
      <c r="A694" s="1195"/>
      <c r="B694" s="1196" t="s">
        <v>1066</v>
      </c>
      <c r="C694" s="1196" t="s">
        <v>1067</v>
      </c>
      <c r="D694" s="1196" t="s">
        <v>16</v>
      </c>
      <c r="E694" s="1197">
        <v>40597</v>
      </c>
      <c r="F694" s="1198"/>
      <c r="G694" s="1199"/>
      <c r="H694" s="1199"/>
      <c r="I694" s="1199"/>
      <c r="J694" s="1200"/>
      <c r="K694" s="1201">
        <v>12505000</v>
      </c>
      <c r="L694" s="1202"/>
      <c r="M694" s="1203">
        <v>2501</v>
      </c>
      <c r="N694" s="1204">
        <v>5000</v>
      </c>
      <c r="O694" s="1205"/>
      <c r="P694" s="1205"/>
      <c r="Q694" s="1206"/>
      <c r="R694" s="1207"/>
    </row>
    <row r="695" spans="1:18">
      <c r="A695" s="1195"/>
      <c r="B695" s="1196" t="s">
        <v>1066</v>
      </c>
      <c r="C695" s="1196" t="s">
        <v>1067</v>
      </c>
      <c r="D695" s="1196" t="s">
        <v>16</v>
      </c>
      <c r="E695" s="1197">
        <v>40632</v>
      </c>
      <c r="F695" s="1198"/>
      <c r="G695" s="1199"/>
      <c r="H695" s="1199"/>
      <c r="I695" s="1199"/>
      <c r="J695" s="1200"/>
      <c r="K695" s="1201">
        <v>25010000</v>
      </c>
      <c r="L695" s="1202"/>
      <c r="M695" s="1203">
        <v>5002</v>
      </c>
      <c r="N695" s="1204">
        <v>5000</v>
      </c>
      <c r="O695" s="1205"/>
      <c r="P695" s="1205"/>
      <c r="Q695" s="1206"/>
      <c r="R695" s="1207"/>
    </row>
    <row r="696" spans="1:18">
      <c r="A696" s="1195"/>
      <c r="B696" s="1196" t="s">
        <v>1066</v>
      </c>
      <c r="C696" s="1196" t="s">
        <v>1067</v>
      </c>
      <c r="D696" s="1196" t="s">
        <v>16</v>
      </c>
      <c r="E696" s="1197">
        <v>40674</v>
      </c>
      <c r="F696" s="1198"/>
      <c r="G696" s="1199"/>
      <c r="H696" s="1199"/>
      <c r="I696" s="1199"/>
      <c r="J696" s="1200"/>
      <c r="K696" s="1201"/>
      <c r="L696" s="1202"/>
      <c r="M696" s="1203"/>
      <c r="N696" s="1204"/>
      <c r="O696" s="1205"/>
      <c r="P696" s="1205"/>
      <c r="Q696" s="1206">
        <v>2079962.5</v>
      </c>
      <c r="R696" s="1207">
        <v>378175</v>
      </c>
    </row>
    <row r="697" spans="1:18">
      <c r="A697" s="1195" t="s">
        <v>1981</v>
      </c>
      <c r="B697" s="1196" t="s">
        <v>1068</v>
      </c>
      <c r="C697" s="1196" t="s">
        <v>1069</v>
      </c>
      <c r="D697" s="1196" t="s">
        <v>93</v>
      </c>
      <c r="E697" s="1197">
        <v>39857</v>
      </c>
      <c r="F697" s="1198" t="s">
        <v>49</v>
      </c>
      <c r="G697" s="1199">
        <v>5000000</v>
      </c>
      <c r="H697" s="1199">
        <v>0</v>
      </c>
      <c r="I697" s="1199">
        <v>5914597.3300000001</v>
      </c>
      <c r="J697" s="1200" t="s">
        <v>655</v>
      </c>
      <c r="K697" s="1201"/>
      <c r="L697" s="1202"/>
      <c r="M697" s="1203"/>
      <c r="N697" s="1204"/>
      <c r="O697" s="1205"/>
      <c r="P697" s="1205"/>
      <c r="Q697" s="1206"/>
      <c r="R697" s="1207"/>
    </row>
    <row r="698" spans="1:18">
      <c r="A698" s="1195"/>
      <c r="B698" s="1196" t="s">
        <v>1068</v>
      </c>
      <c r="C698" s="1196" t="s">
        <v>1069</v>
      </c>
      <c r="D698" s="1196" t="s">
        <v>93</v>
      </c>
      <c r="E698" s="1197">
        <v>40745</v>
      </c>
      <c r="F698" s="1198"/>
      <c r="G698" s="1199"/>
      <c r="H698" s="1199"/>
      <c r="I698" s="1199"/>
      <c r="J698" s="1200"/>
      <c r="K698" s="1201">
        <v>5000000</v>
      </c>
      <c r="L698" s="1202"/>
      <c r="M698" s="1203">
        <v>5000</v>
      </c>
      <c r="N698" s="1204">
        <v>1000</v>
      </c>
      <c r="O698" s="1205"/>
      <c r="P698" s="1205"/>
      <c r="Q698" s="1206">
        <v>250000</v>
      </c>
      <c r="R698" s="1207">
        <v>250</v>
      </c>
    </row>
    <row r="699" spans="1:18">
      <c r="A699" s="1195" t="s">
        <v>2011</v>
      </c>
      <c r="B699" s="1196" t="s">
        <v>1070</v>
      </c>
      <c r="C699" s="1196" t="s">
        <v>1071</v>
      </c>
      <c r="D699" s="1196" t="s">
        <v>107</v>
      </c>
      <c r="E699" s="1197">
        <v>40025</v>
      </c>
      <c r="F699" s="1198" t="s">
        <v>160</v>
      </c>
      <c r="G699" s="1199">
        <v>3742000</v>
      </c>
      <c r="H699" s="1199">
        <v>0</v>
      </c>
      <c r="I699" s="1199">
        <v>4487322.46</v>
      </c>
      <c r="J699" s="1200" t="s">
        <v>655</v>
      </c>
      <c r="K699" s="1201"/>
      <c r="L699" s="1202"/>
      <c r="M699" s="1203"/>
      <c r="N699" s="1204"/>
      <c r="O699" s="1205"/>
      <c r="P699" s="1205"/>
      <c r="Q699" s="1206"/>
      <c r="R699" s="1207"/>
    </row>
    <row r="700" spans="1:18">
      <c r="A700" s="1195"/>
      <c r="B700" s="1196" t="s">
        <v>1070</v>
      </c>
      <c r="C700" s="1196" t="s">
        <v>1071</v>
      </c>
      <c r="D700" s="1196" t="s">
        <v>107</v>
      </c>
      <c r="E700" s="1197">
        <v>40787</v>
      </c>
      <c r="F700" s="1198"/>
      <c r="G700" s="1199"/>
      <c r="H700" s="1199"/>
      <c r="I700" s="1199"/>
      <c r="J700" s="1200"/>
      <c r="K700" s="1201">
        <v>3742000</v>
      </c>
      <c r="L700" s="1202"/>
      <c r="M700" s="1203">
        <v>3742000</v>
      </c>
      <c r="N700" s="1204">
        <v>1</v>
      </c>
      <c r="O700" s="1205"/>
      <c r="P700" s="1205"/>
      <c r="Q700" s="1206">
        <v>112000</v>
      </c>
      <c r="R700" s="1207">
        <v>112000</v>
      </c>
    </row>
    <row r="701" spans="1:18">
      <c r="A701" s="1195" t="s">
        <v>1979</v>
      </c>
      <c r="B701" s="1196" t="s">
        <v>1072</v>
      </c>
      <c r="C701" s="1196" t="s">
        <v>1073</v>
      </c>
      <c r="D701" s="1196" t="s">
        <v>107</v>
      </c>
      <c r="E701" s="1197">
        <v>39955</v>
      </c>
      <c r="F701" s="1198" t="s">
        <v>49</v>
      </c>
      <c r="G701" s="1199">
        <v>1177000</v>
      </c>
      <c r="H701" s="1199">
        <v>0</v>
      </c>
      <c r="I701" s="1199">
        <v>1289436.3700000001</v>
      </c>
      <c r="J701" s="1200" t="s">
        <v>671</v>
      </c>
      <c r="K701" s="1201"/>
      <c r="L701" s="1202"/>
      <c r="M701" s="1203"/>
      <c r="N701" s="1204"/>
      <c r="O701" s="1205"/>
      <c r="P701" s="1205"/>
      <c r="Q701" s="1206"/>
      <c r="R701" s="1207"/>
    </row>
    <row r="702" spans="1:18">
      <c r="A702" s="1195"/>
      <c r="B702" s="1196" t="s">
        <v>1072</v>
      </c>
      <c r="C702" s="1196" t="s">
        <v>1073</v>
      </c>
      <c r="D702" s="1196" t="s">
        <v>107</v>
      </c>
      <c r="E702" s="1197">
        <v>41253</v>
      </c>
      <c r="F702" s="1198"/>
      <c r="G702" s="1199"/>
      <c r="H702" s="1199"/>
      <c r="I702" s="1199"/>
      <c r="J702" s="1200"/>
      <c r="K702" s="1201">
        <v>690723.49</v>
      </c>
      <c r="L702" s="1202"/>
      <c r="M702" s="1203">
        <v>769</v>
      </c>
      <c r="N702" s="1204">
        <v>898.2</v>
      </c>
      <c r="O702" s="1205">
        <v>-78276.509999999995</v>
      </c>
      <c r="P702" s="1205"/>
      <c r="Q702" s="1206">
        <v>2979.49</v>
      </c>
      <c r="R702" s="1207">
        <v>6</v>
      </c>
    </row>
    <row r="703" spans="1:18">
      <c r="A703" s="1195"/>
      <c r="B703" s="1196" t="s">
        <v>1072</v>
      </c>
      <c r="C703" s="1196" t="s">
        <v>1073</v>
      </c>
      <c r="D703" s="1196" t="s">
        <v>107</v>
      </c>
      <c r="E703" s="1197">
        <v>41254</v>
      </c>
      <c r="F703" s="1198"/>
      <c r="G703" s="1199"/>
      <c r="H703" s="1199"/>
      <c r="I703" s="1199"/>
      <c r="J703" s="1200"/>
      <c r="K703" s="1201">
        <v>366469.68</v>
      </c>
      <c r="L703" s="1202"/>
      <c r="M703" s="1203">
        <v>408</v>
      </c>
      <c r="N703" s="1204">
        <v>898.2</v>
      </c>
      <c r="O703" s="1205">
        <v>-41530.32</v>
      </c>
      <c r="P703" s="1205"/>
      <c r="Q703" s="1206">
        <v>26318.799999999999</v>
      </c>
      <c r="R703" s="1207">
        <v>53</v>
      </c>
    </row>
    <row r="704" spans="1:18">
      <c r="A704" s="1195"/>
      <c r="B704" s="1196" t="s">
        <v>1072</v>
      </c>
      <c r="C704" s="1196" t="s">
        <v>1073</v>
      </c>
      <c r="D704" s="1196" t="s">
        <v>107</v>
      </c>
      <c r="E704" s="1197">
        <v>41285</v>
      </c>
      <c r="F704" s="1198"/>
      <c r="G704" s="1199"/>
      <c r="H704" s="1199"/>
      <c r="I704" s="1199"/>
      <c r="J704" s="1200"/>
      <c r="K704" s="1201"/>
      <c r="L704" s="1202">
        <v>-10571.93</v>
      </c>
      <c r="M704" s="1203"/>
      <c r="N704" s="1204"/>
      <c r="O704" s="1205"/>
      <c r="P704" s="1205"/>
      <c r="Q704" s="1206"/>
      <c r="R704" s="1207"/>
    </row>
    <row r="705" spans="1:18">
      <c r="A705" s="1195"/>
      <c r="B705" s="1196" t="s">
        <v>1072</v>
      </c>
      <c r="C705" s="1196" t="s">
        <v>1073</v>
      </c>
      <c r="D705" s="1196" t="s">
        <v>107</v>
      </c>
      <c r="E705" s="1197">
        <v>41359</v>
      </c>
      <c r="F705" s="1198"/>
      <c r="G705" s="1199"/>
      <c r="H705" s="1199"/>
      <c r="I705" s="1199"/>
      <c r="J705" s="1200"/>
      <c r="K705" s="1201"/>
      <c r="L705" s="1202">
        <v>-14428.07</v>
      </c>
      <c r="M705" s="1203"/>
      <c r="N705" s="1204"/>
      <c r="O705" s="1205"/>
      <c r="P705" s="1205"/>
      <c r="Q705" s="1206"/>
      <c r="R705" s="1207"/>
    </row>
    <row r="706" spans="1:18">
      <c r="A706" s="1195" t="s">
        <v>1979</v>
      </c>
      <c r="B706" s="1196" t="s">
        <v>1074</v>
      </c>
      <c r="C706" s="1196" t="s">
        <v>1075</v>
      </c>
      <c r="D706" s="1196" t="s">
        <v>97</v>
      </c>
      <c r="E706" s="1197">
        <v>39990</v>
      </c>
      <c r="F706" s="1198" t="s">
        <v>49</v>
      </c>
      <c r="G706" s="1199">
        <v>3422000</v>
      </c>
      <c r="H706" s="1199">
        <v>0</v>
      </c>
      <c r="I706" s="1199">
        <v>3003674.75</v>
      </c>
      <c r="J706" s="1200" t="s">
        <v>671</v>
      </c>
      <c r="K706" s="1201"/>
      <c r="L706" s="1202"/>
      <c r="M706" s="1203"/>
      <c r="N706" s="1204"/>
      <c r="O706" s="1205"/>
      <c r="P706" s="1205"/>
      <c r="Q706" s="1206"/>
      <c r="R706" s="1207"/>
    </row>
    <row r="707" spans="1:18">
      <c r="A707" s="1195"/>
      <c r="B707" s="1196" t="s">
        <v>1074</v>
      </c>
      <c r="C707" s="1196" t="s">
        <v>1075</v>
      </c>
      <c r="D707" s="1196" t="s">
        <v>97</v>
      </c>
      <c r="E707" s="1197">
        <v>41263</v>
      </c>
      <c r="F707" s="1198"/>
      <c r="G707" s="1199"/>
      <c r="H707" s="1199"/>
      <c r="I707" s="1199"/>
      <c r="J707" s="1200"/>
      <c r="K707" s="1201">
        <v>2395742.2000000002</v>
      </c>
      <c r="L707" s="1202"/>
      <c r="M707" s="1203">
        <v>3422</v>
      </c>
      <c r="N707" s="1204">
        <v>700.1</v>
      </c>
      <c r="O707" s="1205">
        <v>-1026257.8</v>
      </c>
      <c r="P707" s="1205"/>
      <c r="Q707" s="1206">
        <v>94701.71</v>
      </c>
      <c r="R707" s="1207">
        <v>171</v>
      </c>
    </row>
    <row r="708" spans="1:18">
      <c r="A708" s="1195"/>
      <c r="B708" s="1196" t="s">
        <v>1074</v>
      </c>
      <c r="C708" s="1196" t="s">
        <v>1075</v>
      </c>
      <c r="D708" s="1196" t="s">
        <v>97</v>
      </c>
      <c r="E708" s="1197">
        <v>41285</v>
      </c>
      <c r="F708" s="1198"/>
      <c r="G708" s="1199"/>
      <c r="H708" s="1199"/>
      <c r="I708" s="1199"/>
      <c r="J708" s="1200"/>
      <c r="K708" s="1201"/>
      <c r="L708" s="1202">
        <v>-23957.42</v>
      </c>
      <c r="M708" s="1203"/>
      <c r="N708" s="1204"/>
      <c r="O708" s="1205"/>
      <c r="P708" s="1205"/>
      <c r="Q708" s="1206"/>
      <c r="R708" s="1207"/>
    </row>
    <row r="709" spans="1:18">
      <c r="A709" s="1195"/>
      <c r="B709" s="1196" t="s">
        <v>1074</v>
      </c>
      <c r="C709" s="1196" t="s">
        <v>1075</v>
      </c>
      <c r="D709" s="1196" t="s">
        <v>97</v>
      </c>
      <c r="E709" s="1197">
        <v>41359</v>
      </c>
      <c r="F709" s="1198"/>
      <c r="G709" s="1199"/>
      <c r="H709" s="1199"/>
      <c r="I709" s="1199"/>
      <c r="J709" s="1200"/>
      <c r="K709" s="1201"/>
      <c r="L709" s="1202">
        <v>-1042.58</v>
      </c>
      <c r="M709" s="1203"/>
      <c r="N709" s="1204"/>
      <c r="O709" s="1205"/>
      <c r="P709" s="1205"/>
      <c r="Q709" s="1206"/>
      <c r="R709" s="1207"/>
    </row>
    <row r="710" spans="1:18">
      <c r="A710" s="1195" t="s">
        <v>2010</v>
      </c>
      <c r="B710" s="1196" t="s">
        <v>1076</v>
      </c>
      <c r="C710" s="1196" t="s">
        <v>1077</v>
      </c>
      <c r="D710" s="1196" t="s">
        <v>80</v>
      </c>
      <c r="E710" s="1197">
        <v>40018</v>
      </c>
      <c r="F710" s="1198" t="s">
        <v>160</v>
      </c>
      <c r="G710" s="1199">
        <v>50000000</v>
      </c>
      <c r="H710" s="1199">
        <v>0</v>
      </c>
      <c r="I710" s="1199">
        <v>65558530.560000002</v>
      </c>
      <c r="J710" s="1200" t="s">
        <v>655</v>
      </c>
      <c r="K710" s="1201"/>
      <c r="L710" s="1202"/>
      <c r="M710" s="1203"/>
      <c r="N710" s="1204"/>
      <c r="O710" s="1205"/>
      <c r="P710" s="1205"/>
      <c r="Q710" s="1206"/>
      <c r="R710" s="1207"/>
    </row>
    <row r="711" spans="1:18">
      <c r="A711" s="1195"/>
      <c r="B711" s="1196" t="s">
        <v>1076</v>
      </c>
      <c r="C711" s="1196" t="s">
        <v>1077</v>
      </c>
      <c r="D711" s="1196" t="s">
        <v>80</v>
      </c>
      <c r="E711" s="1197">
        <v>40898</v>
      </c>
      <c r="F711" s="1198"/>
      <c r="G711" s="1199"/>
      <c r="H711" s="1199"/>
      <c r="I711" s="1199"/>
      <c r="J711" s="1200"/>
      <c r="K711" s="1201">
        <v>15000000</v>
      </c>
      <c r="L711" s="1202"/>
      <c r="M711" s="1203">
        <v>15000000</v>
      </c>
      <c r="N711" s="1204">
        <v>1</v>
      </c>
      <c r="O711" s="1205"/>
      <c r="P711" s="1205"/>
      <c r="Q711" s="1206"/>
      <c r="R711" s="1207"/>
    </row>
    <row r="712" spans="1:18">
      <c r="A712" s="1195"/>
      <c r="B712" s="1196" t="s">
        <v>1076</v>
      </c>
      <c r="C712" s="1196" t="s">
        <v>1077</v>
      </c>
      <c r="D712" s="1196" t="s">
        <v>80</v>
      </c>
      <c r="E712" s="1197">
        <v>41254</v>
      </c>
      <c r="F712" s="1198"/>
      <c r="G712" s="1199"/>
      <c r="H712" s="1199"/>
      <c r="I712" s="1199"/>
      <c r="J712" s="1200"/>
      <c r="K712" s="1201">
        <v>35000000</v>
      </c>
      <c r="L712" s="1202"/>
      <c r="M712" s="1203">
        <v>35000000</v>
      </c>
      <c r="N712" s="1204">
        <v>1</v>
      </c>
      <c r="O712" s="1205"/>
      <c r="P712" s="1205"/>
      <c r="Q712" s="1206">
        <v>2500000</v>
      </c>
      <c r="R712" s="1207">
        <v>2500000</v>
      </c>
    </row>
    <row r="713" spans="1:18">
      <c r="A713" s="1195" t="s">
        <v>1994</v>
      </c>
      <c r="B713" s="1196" t="s">
        <v>1078</v>
      </c>
      <c r="C713" s="1196" t="s">
        <v>1079</v>
      </c>
      <c r="D713" s="1196" t="s">
        <v>16</v>
      </c>
      <c r="E713" s="1197">
        <v>39885</v>
      </c>
      <c r="F713" s="1198" t="s">
        <v>53</v>
      </c>
      <c r="G713" s="1199">
        <v>17000000</v>
      </c>
      <c r="H713" s="1199">
        <v>0</v>
      </c>
      <c r="I713" s="1199">
        <v>18204166.780000001</v>
      </c>
      <c r="J713" s="1200" t="s">
        <v>655</v>
      </c>
      <c r="K713" s="1201"/>
      <c r="L713" s="1202"/>
      <c r="M713" s="1203"/>
      <c r="N713" s="1204"/>
      <c r="O713" s="1205"/>
      <c r="P713" s="1205"/>
      <c r="Q713" s="1206"/>
      <c r="R713" s="1207"/>
    </row>
    <row r="714" spans="1:18">
      <c r="A714" s="1195"/>
      <c r="B714" s="1196" t="s">
        <v>1078</v>
      </c>
      <c r="C714" s="1196" t="s">
        <v>1079</v>
      </c>
      <c r="D714" s="1196" t="s">
        <v>16</v>
      </c>
      <c r="E714" s="1197">
        <v>40403</v>
      </c>
      <c r="F714" s="1198"/>
      <c r="G714" s="1199"/>
      <c r="H714" s="1199"/>
      <c r="I714" s="1199"/>
      <c r="J714" s="1200"/>
      <c r="K714" s="1201">
        <v>17000000</v>
      </c>
      <c r="L714" s="1202"/>
      <c r="M714" s="1203">
        <v>17000</v>
      </c>
      <c r="N714" s="1204">
        <v>1000</v>
      </c>
      <c r="O714" s="1205"/>
      <c r="P714" s="1205"/>
      <c r="Q714" s="1206"/>
      <c r="R714" s="1207"/>
    </row>
    <row r="715" spans="1:18">
      <c r="A715" s="1195">
        <v>45</v>
      </c>
      <c r="B715" s="1196" t="s">
        <v>1080</v>
      </c>
      <c r="C715" s="1196" t="s">
        <v>1081</v>
      </c>
      <c r="D715" s="1196" t="s">
        <v>55</v>
      </c>
      <c r="E715" s="1197">
        <v>39822</v>
      </c>
      <c r="F715" s="1198" t="s">
        <v>26</v>
      </c>
      <c r="G715" s="1199">
        <v>65000000</v>
      </c>
      <c r="H715" s="1199">
        <v>0</v>
      </c>
      <c r="I715" s="1199">
        <v>74518906.439999998</v>
      </c>
      <c r="J715" s="1200" t="s">
        <v>655</v>
      </c>
      <c r="K715" s="1201"/>
      <c r="L715" s="1202"/>
      <c r="M715" s="1203"/>
      <c r="N715" s="1204"/>
      <c r="O715" s="1205"/>
      <c r="P715" s="1205"/>
      <c r="Q715" s="1206"/>
      <c r="R715" s="1207"/>
    </row>
    <row r="716" spans="1:18">
      <c r="A716" s="1195"/>
      <c r="B716" s="1196" t="s">
        <v>1080</v>
      </c>
      <c r="C716" s="1196" t="s">
        <v>1081</v>
      </c>
      <c r="D716" s="1196" t="s">
        <v>55</v>
      </c>
      <c r="E716" s="1197">
        <v>40787</v>
      </c>
      <c r="F716" s="1198"/>
      <c r="G716" s="1199"/>
      <c r="H716" s="1199"/>
      <c r="I716" s="1199"/>
      <c r="J716" s="1200"/>
      <c r="K716" s="1201">
        <v>65000000</v>
      </c>
      <c r="L716" s="1202"/>
      <c r="M716" s="1203">
        <v>65000</v>
      </c>
      <c r="N716" s="1204">
        <v>1000</v>
      </c>
      <c r="O716" s="1205"/>
      <c r="P716" s="1205"/>
      <c r="Q716" s="1206"/>
      <c r="R716" s="1207"/>
    </row>
    <row r="717" spans="1:18">
      <c r="A717" s="1195"/>
      <c r="B717" s="1196" t="s">
        <v>1080</v>
      </c>
      <c r="C717" s="1196" t="s">
        <v>1081</v>
      </c>
      <c r="D717" s="1196" t="s">
        <v>55</v>
      </c>
      <c r="E717" s="1197">
        <v>40870</v>
      </c>
      <c r="F717" s="1198"/>
      <c r="G717" s="1199"/>
      <c r="H717" s="1199"/>
      <c r="I717" s="1199"/>
      <c r="J717" s="1200"/>
      <c r="K717" s="1201"/>
      <c r="L717" s="1202"/>
      <c r="M717" s="1203"/>
      <c r="N717" s="1204"/>
      <c r="O717" s="1205"/>
      <c r="P717" s="1205"/>
      <c r="Q717" s="1206">
        <v>924462</v>
      </c>
      <c r="R717" s="1207">
        <v>616308</v>
      </c>
    </row>
    <row r="718" spans="1:18">
      <c r="A718" s="1215">
        <v>34118</v>
      </c>
      <c r="B718" s="1196" t="s">
        <v>1082</v>
      </c>
      <c r="C718" s="1196" t="s">
        <v>1083</v>
      </c>
      <c r="D718" s="1196" t="s">
        <v>1084</v>
      </c>
      <c r="E718" s="1197">
        <v>39829</v>
      </c>
      <c r="F718" s="1198" t="s">
        <v>26</v>
      </c>
      <c r="G718" s="1199">
        <v>400000000</v>
      </c>
      <c r="H718" s="1199">
        <v>185679645.75999999</v>
      </c>
      <c r="I718" s="1199">
        <v>144577031.43000001</v>
      </c>
      <c r="J718" s="1200" t="s">
        <v>1960</v>
      </c>
      <c r="K718" s="1201"/>
      <c r="L718" s="1202"/>
      <c r="M718" s="1203"/>
      <c r="N718" s="1204"/>
      <c r="O718" s="1205"/>
      <c r="P718" s="1205"/>
      <c r="Q718" s="1206"/>
      <c r="R718" s="1207"/>
    </row>
    <row r="719" spans="1:18">
      <c r="A719" s="1195"/>
      <c r="B719" s="1196" t="s">
        <v>1082</v>
      </c>
      <c r="C719" s="1196" t="s">
        <v>1083</v>
      </c>
      <c r="D719" s="1196" t="s">
        <v>1084</v>
      </c>
      <c r="E719" s="1197">
        <v>41502</v>
      </c>
      <c r="F719" s="1198"/>
      <c r="G719" s="1199"/>
      <c r="H719" s="1199"/>
      <c r="I719" s="1199"/>
      <c r="J719" s="1200"/>
      <c r="K719" s="1201">
        <v>81000000</v>
      </c>
      <c r="L719" s="1202"/>
      <c r="M719" s="1203">
        <v>12000000</v>
      </c>
      <c r="N719" s="1204">
        <v>6.75</v>
      </c>
      <c r="O719" s="1205">
        <v>-64711540.920000002</v>
      </c>
      <c r="P719" s="1205"/>
      <c r="Q719" s="1206"/>
      <c r="R719" s="1207"/>
    </row>
    <row r="720" spans="1:18">
      <c r="A720" s="1195"/>
      <c r="B720" s="1196" t="s">
        <v>1082</v>
      </c>
      <c r="C720" s="1196" t="s">
        <v>1083</v>
      </c>
      <c r="D720" s="1196" t="s">
        <v>1084</v>
      </c>
      <c r="E720" s="1197">
        <v>41530</v>
      </c>
      <c r="F720" s="1198"/>
      <c r="G720" s="1199"/>
      <c r="H720" s="1199"/>
      <c r="I720" s="1199"/>
      <c r="J720" s="1200"/>
      <c r="K720" s="1201">
        <v>8514153</v>
      </c>
      <c r="L720" s="1202"/>
      <c r="M720" s="1203">
        <v>1261356</v>
      </c>
      <c r="N720" s="1204">
        <v>6.75</v>
      </c>
      <c r="O720" s="1205">
        <v>-6802024.2000000002</v>
      </c>
      <c r="P720" s="1205"/>
      <c r="Q720" s="1206"/>
      <c r="R720" s="1207"/>
    </row>
    <row r="721" spans="1:18">
      <c r="A721" s="1195"/>
      <c r="B721" s="1196" t="s">
        <v>1082</v>
      </c>
      <c r="C721" s="1196" t="s">
        <v>1083</v>
      </c>
      <c r="D721" s="1196" t="s">
        <v>1084</v>
      </c>
      <c r="E721" s="1197">
        <v>41978</v>
      </c>
      <c r="F721" s="1198"/>
      <c r="G721" s="1199"/>
      <c r="H721" s="1199"/>
      <c r="I721" s="1199"/>
      <c r="J721" s="1200"/>
      <c r="K721" s="1201">
        <v>22063492.109999999</v>
      </c>
      <c r="L721" s="1202">
        <v>-74611.09</v>
      </c>
      <c r="M721" s="1203">
        <v>4388888</v>
      </c>
      <c r="N721" s="1204">
        <v>5.03</v>
      </c>
      <c r="O721" s="1205">
        <v>-31229144.010000002</v>
      </c>
      <c r="P721" s="1205"/>
      <c r="Q721" s="1206"/>
      <c r="R721" s="1207"/>
    </row>
    <row r="722" spans="1:18">
      <c r="A722" s="1195" t="s">
        <v>2012</v>
      </c>
      <c r="B722" s="1196" t="s">
        <v>1085</v>
      </c>
      <c r="C722" s="1196" t="s">
        <v>1086</v>
      </c>
      <c r="D722" s="1196" t="s">
        <v>80</v>
      </c>
      <c r="E722" s="1197">
        <v>39864</v>
      </c>
      <c r="F722" s="1198" t="s">
        <v>49</v>
      </c>
      <c r="G722" s="1199">
        <v>7350000</v>
      </c>
      <c r="H722" s="1199">
        <v>0</v>
      </c>
      <c r="I722" s="1199">
        <v>9050516.5</v>
      </c>
      <c r="J722" s="1200" t="s">
        <v>655</v>
      </c>
      <c r="K722" s="1201"/>
      <c r="L722" s="1202"/>
      <c r="M722" s="1203"/>
      <c r="N722" s="1204"/>
      <c r="O722" s="1205"/>
      <c r="P722" s="1205"/>
      <c r="Q722" s="1206"/>
      <c r="R722" s="1207"/>
    </row>
    <row r="723" spans="1:18">
      <c r="A723" s="1195"/>
      <c r="B723" s="1196" t="s">
        <v>1085</v>
      </c>
      <c r="C723" s="1196" t="s">
        <v>1086</v>
      </c>
      <c r="D723" s="1196" t="s">
        <v>80</v>
      </c>
      <c r="E723" s="1197">
        <v>40926</v>
      </c>
      <c r="F723" s="1198"/>
      <c r="G723" s="1199"/>
      <c r="H723" s="1199"/>
      <c r="I723" s="1199"/>
      <c r="J723" s="1200"/>
      <c r="K723" s="1201">
        <v>3675000</v>
      </c>
      <c r="L723" s="1202"/>
      <c r="M723" s="1203">
        <v>3675</v>
      </c>
      <c r="N723" s="1204">
        <v>1000</v>
      </c>
      <c r="O723" s="1205"/>
      <c r="P723" s="1205"/>
      <c r="Q723" s="1206"/>
      <c r="R723" s="1207"/>
    </row>
    <row r="724" spans="1:18">
      <c r="A724" s="1195"/>
      <c r="B724" s="1196" t="s">
        <v>1085</v>
      </c>
      <c r="C724" s="1196" t="s">
        <v>1086</v>
      </c>
      <c r="D724" s="1196" t="s">
        <v>80</v>
      </c>
      <c r="E724" s="1197">
        <v>41206</v>
      </c>
      <c r="F724" s="1198"/>
      <c r="G724" s="1199"/>
      <c r="H724" s="1199"/>
      <c r="I724" s="1199"/>
      <c r="J724" s="1200"/>
      <c r="K724" s="1201">
        <v>3675000</v>
      </c>
      <c r="L724" s="1202"/>
      <c r="M724" s="1203">
        <v>3675</v>
      </c>
      <c r="N724" s="1204">
        <v>1000</v>
      </c>
      <c r="O724" s="1205"/>
      <c r="P724" s="1205"/>
      <c r="Q724" s="1206">
        <v>368000</v>
      </c>
      <c r="R724" s="1207">
        <v>368</v>
      </c>
    </row>
    <row r="725" spans="1:18">
      <c r="A725" s="1195" t="s">
        <v>1981</v>
      </c>
      <c r="B725" s="1196" t="s">
        <v>1087</v>
      </c>
      <c r="C725" s="1196" t="s">
        <v>1088</v>
      </c>
      <c r="D725" s="1196" t="s">
        <v>174</v>
      </c>
      <c r="E725" s="1197">
        <v>39850</v>
      </c>
      <c r="F725" s="1198" t="s">
        <v>49</v>
      </c>
      <c r="G725" s="1199">
        <v>3345000</v>
      </c>
      <c r="H725" s="1199">
        <v>0</v>
      </c>
      <c r="I725" s="1199">
        <v>3960105</v>
      </c>
      <c r="J725" s="1200" t="s">
        <v>655</v>
      </c>
      <c r="K725" s="1201"/>
      <c r="L725" s="1202"/>
      <c r="M725" s="1203"/>
      <c r="N725" s="1204"/>
      <c r="O725" s="1205"/>
      <c r="P725" s="1205"/>
      <c r="Q725" s="1206"/>
      <c r="R725" s="1207"/>
    </row>
    <row r="726" spans="1:18">
      <c r="A726" s="1195"/>
      <c r="B726" s="1196" t="s">
        <v>1087</v>
      </c>
      <c r="C726" s="1196" t="s">
        <v>1088</v>
      </c>
      <c r="D726" s="1196" t="s">
        <v>174</v>
      </c>
      <c r="E726" s="1197">
        <v>40745</v>
      </c>
      <c r="F726" s="1198"/>
      <c r="G726" s="1199"/>
      <c r="H726" s="1199"/>
      <c r="I726" s="1199"/>
      <c r="J726" s="1200"/>
      <c r="K726" s="1201">
        <v>3345000</v>
      </c>
      <c r="L726" s="1202"/>
      <c r="M726" s="1203">
        <v>3345</v>
      </c>
      <c r="N726" s="1204">
        <v>1000</v>
      </c>
      <c r="O726" s="1205"/>
      <c r="P726" s="1205"/>
      <c r="Q726" s="1206">
        <v>167000</v>
      </c>
      <c r="R726" s="1207">
        <v>167</v>
      </c>
    </row>
    <row r="727" spans="1:18">
      <c r="A727" s="1195" t="s">
        <v>1981</v>
      </c>
      <c r="B727" s="1196" t="s">
        <v>1089</v>
      </c>
      <c r="C727" s="1196" t="s">
        <v>1090</v>
      </c>
      <c r="D727" s="1196" t="s">
        <v>80</v>
      </c>
      <c r="E727" s="1197">
        <v>39829</v>
      </c>
      <c r="F727" s="1198" t="s">
        <v>49</v>
      </c>
      <c r="G727" s="1199">
        <v>10000000</v>
      </c>
      <c r="H727" s="1199">
        <v>0</v>
      </c>
      <c r="I727" s="1199">
        <v>11941222.220000001</v>
      </c>
      <c r="J727" s="1200" t="s">
        <v>655</v>
      </c>
      <c r="K727" s="1201"/>
      <c r="L727" s="1202"/>
      <c r="M727" s="1203"/>
      <c r="N727" s="1204"/>
      <c r="O727" s="1205"/>
      <c r="P727" s="1205"/>
      <c r="Q727" s="1206"/>
      <c r="R727" s="1207"/>
    </row>
    <row r="728" spans="1:18">
      <c r="A728" s="1195"/>
      <c r="B728" s="1196" t="s">
        <v>1089</v>
      </c>
      <c r="C728" s="1196" t="s">
        <v>1090</v>
      </c>
      <c r="D728" s="1196" t="s">
        <v>80</v>
      </c>
      <c r="E728" s="1197">
        <v>40794</v>
      </c>
      <c r="F728" s="1198"/>
      <c r="G728" s="1199"/>
      <c r="H728" s="1199"/>
      <c r="I728" s="1199"/>
      <c r="J728" s="1200"/>
      <c r="K728" s="1201">
        <v>10000000</v>
      </c>
      <c r="L728" s="1202"/>
      <c r="M728" s="1203">
        <v>10000</v>
      </c>
      <c r="N728" s="1204">
        <v>1000</v>
      </c>
      <c r="O728" s="1205"/>
      <c r="P728" s="1205"/>
      <c r="Q728" s="1206">
        <v>500000</v>
      </c>
      <c r="R728" s="1207">
        <v>500</v>
      </c>
    </row>
    <row r="729" spans="1:18">
      <c r="A729" s="1195">
        <v>8</v>
      </c>
      <c r="B729" s="1196" t="s">
        <v>1091</v>
      </c>
      <c r="C729" s="1196" t="s">
        <v>807</v>
      </c>
      <c r="D729" s="1196" t="s">
        <v>90</v>
      </c>
      <c r="E729" s="1197">
        <v>39813</v>
      </c>
      <c r="F729" s="1198" t="s">
        <v>49</v>
      </c>
      <c r="G729" s="1199">
        <v>295400000</v>
      </c>
      <c r="H729" s="1199">
        <v>0</v>
      </c>
      <c r="I729" s="1199">
        <v>119071500.97</v>
      </c>
      <c r="J729" s="1200" t="s">
        <v>671</v>
      </c>
      <c r="K729" s="1201"/>
      <c r="L729" s="1202"/>
      <c r="M729" s="1203"/>
      <c r="N729" s="1204"/>
      <c r="O729" s="1205"/>
      <c r="P729" s="1205"/>
      <c r="Q729" s="1206"/>
      <c r="R729" s="1207"/>
    </row>
    <row r="730" spans="1:18">
      <c r="A730" s="1195"/>
      <c r="B730" s="1196" t="s">
        <v>1091</v>
      </c>
      <c r="C730" s="1196" t="s">
        <v>807</v>
      </c>
      <c r="D730" s="1196" t="s">
        <v>90</v>
      </c>
      <c r="E730" s="1197">
        <v>41494</v>
      </c>
      <c r="F730" s="1198"/>
      <c r="G730" s="1199"/>
      <c r="H730" s="1199"/>
      <c r="I730" s="1199"/>
      <c r="J730" s="1200"/>
      <c r="K730" s="1201">
        <v>105000</v>
      </c>
      <c r="L730" s="1202"/>
      <c r="M730" s="1203">
        <v>300</v>
      </c>
      <c r="N730" s="1204">
        <v>350</v>
      </c>
      <c r="O730" s="1205">
        <v>-195000</v>
      </c>
      <c r="P730" s="1205"/>
      <c r="Q730" s="1206"/>
      <c r="R730" s="1207"/>
    </row>
    <row r="731" spans="1:18">
      <c r="A731" s="1195"/>
      <c r="B731" s="1196" t="s">
        <v>1091</v>
      </c>
      <c r="C731" s="1196" t="s">
        <v>807</v>
      </c>
      <c r="D731" s="1196" t="s">
        <v>90</v>
      </c>
      <c r="E731" s="1197">
        <v>41495</v>
      </c>
      <c r="F731" s="1198"/>
      <c r="G731" s="1199"/>
      <c r="H731" s="1199"/>
      <c r="I731" s="1199"/>
      <c r="J731" s="1200"/>
      <c r="K731" s="1201">
        <v>12171950</v>
      </c>
      <c r="L731" s="1202"/>
      <c r="M731" s="1203">
        <v>34777</v>
      </c>
      <c r="N731" s="1204">
        <v>350</v>
      </c>
      <c r="O731" s="1205">
        <v>-22605050</v>
      </c>
      <c r="P731" s="1205"/>
      <c r="Q731" s="1206">
        <v>2430181.71</v>
      </c>
      <c r="R731" s="1207">
        <v>4299</v>
      </c>
    </row>
    <row r="732" spans="1:18">
      <c r="A732" s="1195"/>
      <c r="B732" s="1196" t="s">
        <v>1091</v>
      </c>
      <c r="C732" s="1196" t="s">
        <v>807</v>
      </c>
      <c r="D732" s="1196" t="s">
        <v>90</v>
      </c>
      <c r="E732" s="1197">
        <v>41498</v>
      </c>
      <c r="F732" s="1198"/>
      <c r="G732" s="1199"/>
      <c r="H732" s="1199"/>
      <c r="I732" s="1199"/>
      <c r="J732" s="1200"/>
      <c r="K732" s="1201">
        <v>87028900</v>
      </c>
      <c r="L732" s="1202"/>
      <c r="M732" s="1203">
        <v>248654</v>
      </c>
      <c r="N732" s="1204">
        <v>350</v>
      </c>
      <c r="O732" s="1205">
        <v>-161625100</v>
      </c>
      <c r="P732" s="1205"/>
      <c r="Q732" s="1206">
        <v>5919151.5899999999</v>
      </c>
      <c r="R732" s="1207">
        <v>10471</v>
      </c>
    </row>
    <row r="733" spans="1:18">
      <c r="A733" s="1195"/>
      <c r="B733" s="1196" t="s">
        <v>1091</v>
      </c>
      <c r="C733" s="1196" t="s">
        <v>807</v>
      </c>
      <c r="D733" s="1196" t="s">
        <v>90</v>
      </c>
      <c r="E733" s="1197">
        <v>41529</v>
      </c>
      <c r="F733" s="1198"/>
      <c r="G733" s="1199"/>
      <c r="H733" s="1199"/>
      <c r="I733" s="1199"/>
      <c r="J733" s="1200"/>
      <c r="K733" s="1201"/>
      <c r="L733" s="1202">
        <v>-993058.5</v>
      </c>
      <c r="M733" s="1203"/>
      <c r="N733" s="1204"/>
      <c r="O733" s="1205"/>
      <c r="P733" s="1205"/>
      <c r="Q733" s="1206"/>
      <c r="R733" s="1207"/>
    </row>
    <row r="734" spans="1:18">
      <c r="A734" s="1195"/>
      <c r="B734" s="1196" t="s">
        <v>1091</v>
      </c>
      <c r="C734" s="1196" t="s">
        <v>807</v>
      </c>
      <c r="D734" s="1196" t="s">
        <v>90</v>
      </c>
      <c r="E734" s="1197">
        <v>41541</v>
      </c>
      <c r="F734" s="1198"/>
      <c r="G734" s="1199"/>
      <c r="H734" s="1199"/>
      <c r="I734" s="1199"/>
      <c r="J734" s="1200"/>
      <c r="K734" s="1201">
        <v>3209702.21</v>
      </c>
      <c r="L734" s="1202"/>
      <c r="M734" s="1203">
        <v>5819</v>
      </c>
      <c r="N734" s="1204">
        <v>551.6</v>
      </c>
      <c r="O734" s="1205">
        <v>-2609297.79</v>
      </c>
      <c r="P734" s="1205"/>
      <c r="Q734" s="1206"/>
      <c r="R734" s="1207"/>
    </row>
    <row r="735" spans="1:18">
      <c r="A735" s="1195"/>
      <c r="B735" s="1196" t="s">
        <v>1091</v>
      </c>
      <c r="C735" s="1196" t="s">
        <v>807</v>
      </c>
      <c r="D735" s="1196" t="s">
        <v>90</v>
      </c>
      <c r="E735" s="1197">
        <v>41542</v>
      </c>
      <c r="F735" s="1198"/>
      <c r="G735" s="1199"/>
      <c r="H735" s="1199"/>
      <c r="I735" s="1199"/>
      <c r="J735" s="1200"/>
      <c r="K735" s="1201">
        <v>3226801.5</v>
      </c>
      <c r="L735" s="1202"/>
      <c r="M735" s="1203">
        <v>5850</v>
      </c>
      <c r="N735" s="1204">
        <v>551.6</v>
      </c>
      <c r="O735" s="1205">
        <v>-2623198.5</v>
      </c>
      <c r="P735" s="1205"/>
      <c r="Q735" s="1206"/>
      <c r="R735" s="1207"/>
    </row>
    <row r="736" spans="1:18">
      <c r="A736" s="1195"/>
      <c r="B736" s="1196" t="s">
        <v>1091</v>
      </c>
      <c r="C736" s="1196" t="s">
        <v>807</v>
      </c>
      <c r="D736" s="1196" t="s">
        <v>90</v>
      </c>
      <c r="E736" s="1197">
        <v>41576</v>
      </c>
      <c r="F736" s="1198"/>
      <c r="G736" s="1199"/>
      <c r="H736" s="1199"/>
      <c r="I736" s="1199"/>
      <c r="J736" s="1200"/>
      <c r="K736" s="1201"/>
      <c r="L736" s="1202">
        <v>-64365.04</v>
      </c>
      <c r="M736" s="1203"/>
      <c r="N736" s="1204"/>
      <c r="O736" s="1205"/>
      <c r="P736" s="1205"/>
      <c r="Q736" s="1206"/>
      <c r="R736" s="1207"/>
    </row>
    <row r="737" spans="1:18">
      <c r="A737" s="1195">
        <v>45</v>
      </c>
      <c r="B737" s="1196" t="s">
        <v>1092</v>
      </c>
      <c r="C737" s="1196" t="s">
        <v>1093</v>
      </c>
      <c r="D737" s="1196" t="s">
        <v>80</v>
      </c>
      <c r="E737" s="1197">
        <v>39878</v>
      </c>
      <c r="F737" s="1198" t="s">
        <v>26</v>
      </c>
      <c r="G737" s="1199">
        <v>100000000</v>
      </c>
      <c r="H737" s="1199">
        <v>0</v>
      </c>
      <c r="I737" s="1199">
        <v>112410898.89</v>
      </c>
      <c r="J737" s="1200" t="s">
        <v>655</v>
      </c>
      <c r="K737" s="1201"/>
      <c r="L737" s="1202"/>
      <c r="M737" s="1203"/>
      <c r="N737" s="1204"/>
      <c r="O737" s="1205"/>
      <c r="P737" s="1205"/>
      <c r="Q737" s="1206"/>
      <c r="R737" s="1207"/>
    </row>
    <row r="738" spans="1:18">
      <c r="A738" s="1195"/>
      <c r="B738" s="1196" t="s">
        <v>1092</v>
      </c>
      <c r="C738" s="1196" t="s">
        <v>1093</v>
      </c>
      <c r="D738" s="1196" t="s">
        <v>80</v>
      </c>
      <c r="E738" s="1197">
        <v>40780</v>
      </c>
      <c r="F738" s="1198"/>
      <c r="G738" s="1199"/>
      <c r="H738" s="1199"/>
      <c r="I738" s="1199"/>
      <c r="J738" s="1200"/>
      <c r="K738" s="1201">
        <v>100000000</v>
      </c>
      <c r="L738" s="1202"/>
      <c r="M738" s="1203">
        <v>100000</v>
      </c>
      <c r="N738" s="1204">
        <v>1000</v>
      </c>
      <c r="O738" s="1205"/>
      <c r="P738" s="1205"/>
      <c r="Q738" s="1206"/>
      <c r="R738" s="1207"/>
    </row>
    <row r="739" spans="1:18">
      <c r="A739" s="1195"/>
      <c r="B739" s="1196" t="s">
        <v>1092</v>
      </c>
      <c r="C739" s="1196" t="s">
        <v>1093</v>
      </c>
      <c r="D739" s="1196" t="s">
        <v>80</v>
      </c>
      <c r="E739" s="1197">
        <v>40870</v>
      </c>
      <c r="F739" s="1198"/>
      <c r="G739" s="1199"/>
      <c r="H739" s="1199"/>
      <c r="I739" s="1199"/>
      <c r="J739" s="1200"/>
      <c r="K739" s="1201"/>
      <c r="L739" s="1202"/>
      <c r="M739" s="1203"/>
      <c r="N739" s="1204"/>
      <c r="O739" s="1205"/>
      <c r="P739" s="1205"/>
      <c r="Q739" s="1206">
        <v>63677</v>
      </c>
      <c r="R739" s="1207">
        <v>573833</v>
      </c>
    </row>
    <row r="740" spans="1:18">
      <c r="A740" s="1195" t="s">
        <v>2008</v>
      </c>
      <c r="B740" s="1196" t="s">
        <v>1094</v>
      </c>
      <c r="C740" s="1196" t="s">
        <v>1095</v>
      </c>
      <c r="D740" s="1196" t="s">
        <v>81</v>
      </c>
      <c r="E740" s="1197">
        <v>39913</v>
      </c>
      <c r="F740" s="1198" t="s">
        <v>26</v>
      </c>
      <c r="G740" s="1199">
        <v>2211000</v>
      </c>
      <c r="H740" s="1199">
        <v>0</v>
      </c>
      <c r="I740" s="1199">
        <v>4693275.6100000003</v>
      </c>
      <c r="J740" s="1200" t="s">
        <v>671</v>
      </c>
      <c r="K740" s="1201"/>
      <c r="L740" s="1202"/>
      <c r="M740" s="1203"/>
      <c r="N740" s="1204"/>
      <c r="O740" s="1205"/>
      <c r="P740" s="1205"/>
      <c r="Q740" s="1206"/>
      <c r="R740" s="1207"/>
    </row>
    <row r="741" spans="1:18">
      <c r="A741" s="1195"/>
      <c r="B741" s="1196" t="s">
        <v>1094</v>
      </c>
      <c r="C741" s="1196" t="s">
        <v>1095</v>
      </c>
      <c r="D741" s="1196" t="s">
        <v>81</v>
      </c>
      <c r="E741" s="1197">
        <v>40158</v>
      </c>
      <c r="F741" s="1198"/>
      <c r="G741" s="1199">
        <v>2032000</v>
      </c>
      <c r="H741" s="1199"/>
      <c r="I741" s="1199"/>
      <c r="J741" s="1200"/>
      <c r="K741" s="1201"/>
      <c r="L741" s="1202"/>
      <c r="M741" s="1203"/>
      <c r="N741" s="1204"/>
      <c r="O741" s="1205"/>
      <c r="P741" s="1205"/>
      <c r="Q741" s="1206"/>
      <c r="R741" s="1207"/>
    </row>
    <row r="742" spans="1:18">
      <c r="A742" s="1195"/>
      <c r="B742" s="1196" t="s">
        <v>1094</v>
      </c>
      <c r="C742" s="1196" t="s">
        <v>1095</v>
      </c>
      <c r="D742" s="1196" t="s">
        <v>81</v>
      </c>
      <c r="E742" s="1197">
        <v>41262</v>
      </c>
      <c r="F742" s="1198"/>
      <c r="G742" s="1199"/>
      <c r="H742" s="1199"/>
      <c r="I742" s="1199"/>
      <c r="J742" s="1200"/>
      <c r="K742" s="1201">
        <v>1373084</v>
      </c>
      <c r="L742" s="1202"/>
      <c r="M742" s="1203">
        <v>1500</v>
      </c>
      <c r="N742" s="1204">
        <v>916.7</v>
      </c>
      <c r="O742" s="1205">
        <v>-126916</v>
      </c>
      <c r="P742" s="1205"/>
      <c r="Q742" s="1206">
        <v>90461.65</v>
      </c>
      <c r="R742" s="1207">
        <v>111</v>
      </c>
    </row>
    <row r="743" spans="1:18">
      <c r="A743" s="1195"/>
      <c r="B743" s="1196" t="s">
        <v>1094</v>
      </c>
      <c r="C743" s="1196" t="s">
        <v>1095</v>
      </c>
      <c r="D743" s="1196" t="s">
        <v>81</v>
      </c>
      <c r="E743" s="1197">
        <v>41263</v>
      </c>
      <c r="F743" s="1198"/>
      <c r="G743" s="1199"/>
      <c r="H743" s="1199"/>
      <c r="I743" s="1199"/>
      <c r="J743" s="1200"/>
      <c r="K743" s="1201">
        <v>2510399.84</v>
      </c>
      <c r="L743" s="1202"/>
      <c r="M743" s="1203">
        <v>2743</v>
      </c>
      <c r="N743" s="1204">
        <v>915.6</v>
      </c>
      <c r="O743" s="1205">
        <v>-232600.16</v>
      </c>
      <c r="P743" s="1205"/>
      <c r="Q743" s="1206"/>
      <c r="R743" s="1207"/>
    </row>
    <row r="744" spans="1:18">
      <c r="A744" s="1195"/>
      <c r="B744" s="1196" t="s">
        <v>1094</v>
      </c>
      <c r="C744" s="1196" t="s">
        <v>1095</v>
      </c>
      <c r="D744" s="1196" t="s">
        <v>81</v>
      </c>
      <c r="E744" s="1197">
        <v>41285</v>
      </c>
      <c r="F744" s="1198"/>
      <c r="G744" s="1199"/>
      <c r="H744" s="1199"/>
      <c r="I744" s="1199"/>
      <c r="J744" s="1200"/>
      <c r="K744" s="1201"/>
      <c r="L744" s="1202">
        <v>-33333.33</v>
      </c>
      <c r="M744" s="1203"/>
      <c r="N744" s="1204"/>
      <c r="O744" s="1205"/>
      <c r="P744" s="1205"/>
      <c r="Q744" s="1206"/>
      <c r="R744" s="1207"/>
    </row>
    <row r="745" spans="1:18">
      <c r="A745" s="1195">
        <v>45</v>
      </c>
      <c r="B745" s="1196" t="s">
        <v>1096</v>
      </c>
      <c r="C745" s="1196" t="s">
        <v>1097</v>
      </c>
      <c r="D745" s="1196" t="s">
        <v>81</v>
      </c>
      <c r="E745" s="1197">
        <v>39801</v>
      </c>
      <c r="F745" s="1198" t="s">
        <v>26</v>
      </c>
      <c r="G745" s="1199">
        <v>25000000</v>
      </c>
      <c r="H745" s="1199">
        <v>0</v>
      </c>
      <c r="I745" s="1199">
        <v>28810847.550000001</v>
      </c>
      <c r="J745" s="1200" t="s">
        <v>655</v>
      </c>
      <c r="K745" s="1201"/>
      <c r="L745" s="1202"/>
      <c r="M745" s="1203"/>
      <c r="N745" s="1204"/>
      <c r="O745" s="1205"/>
      <c r="P745" s="1205"/>
      <c r="Q745" s="1206"/>
      <c r="R745" s="1207"/>
    </row>
    <row r="746" spans="1:18">
      <c r="A746" s="1195"/>
      <c r="B746" s="1196" t="s">
        <v>1096</v>
      </c>
      <c r="C746" s="1196" t="s">
        <v>1097</v>
      </c>
      <c r="D746" s="1196" t="s">
        <v>81</v>
      </c>
      <c r="E746" s="1197">
        <v>40738</v>
      </c>
      <c r="F746" s="1198"/>
      <c r="G746" s="1199"/>
      <c r="H746" s="1199"/>
      <c r="I746" s="1199"/>
      <c r="J746" s="1200"/>
      <c r="K746" s="1201">
        <v>25000000</v>
      </c>
      <c r="L746" s="1202"/>
      <c r="M746" s="1203">
        <v>25000</v>
      </c>
      <c r="N746" s="1204">
        <v>1000</v>
      </c>
      <c r="O746" s="1205"/>
      <c r="P746" s="1205"/>
      <c r="Q746" s="1206"/>
      <c r="R746" s="1207"/>
    </row>
    <row r="747" spans="1:18">
      <c r="A747" s="1195"/>
      <c r="B747" s="1196" t="s">
        <v>1096</v>
      </c>
      <c r="C747" s="1196" t="s">
        <v>1097</v>
      </c>
      <c r="D747" s="1196" t="s">
        <v>81</v>
      </c>
      <c r="E747" s="1197">
        <v>40779</v>
      </c>
      <c r="F747" s="1198"/>
      <c r="G747" s="1199"/>
      <c r="H747" s="1199"/>
      <c r="I747" s="1199"/>
      <c r="J747" s="1200"/>
      <c r="K747" s="1201"/>
      <c r="L747" s="1202"/>
      <c r="M747" s="1203"/>
      <c r="N747" s="1204"/>
      <c r="O747" s="1205"/>
      <c r="P747" s="1205"/>
      <c r="Q747" s="1206">
        <v>599042</v>
      </c>
      <c r="R747" s="1207">
        <v>599042</v>
      </c>
    </row>
    <row r="748" spans="1:18">
      <c r="A748" s="1195"/>
      <c r="B748" s="1196" t="s">
        <v>1098</v>
      </c>
      <c r="C748" s="1196" t="s">
        <v>957</v>
      </c>
      <c r="D748" s="1196" t="s">
        <v>131</v>
      </c>
      <c r="E748" s="1197">
        <v>39906</v>
      </c>
      <c r="F748" s="1198" t="s">
        <v>26</v>
      </c>
      <c r="G748" s="1199">
        <v>10958000</v>
      </c>
      <c r="H748" s="1199">
        <v>0</v>
      </c>
      <c r="I748" s="1199">
        <v>11956712.439999999</v>
      </c>
      <c r="J748" s="1200" t="s">
        <v>671</v>
      </c>
      <c r="K748" s="1201"/>
      <c r="L748" s="1202"/>
      <c r="M748" s="1203"/>
      <c r="N748" s="1204"/>
      <c r="O748" s="1205"/>
      <c r="P748" s="1205"/>
      <c r="Q748" s="1206"/>
      <c r="R748" s="1207"/>
    </row>
    <row r="749" spans="1:18">
      <c r="A749" s="1195"/>
      <c r="B749" s="1196" t="s">
        <v>1098</v>
      </c>
      <c r="C749" s="1196" t="s">
        <v>957</v>
      </c>
      <c r="D749" s="1196" t="s">
        <v>131</v>
      </c>
      <c r="E749" s="1197">
        <v>41079</v>
      </c>
      <c r="F749" s="1198"/>
      <c r="G749" s="1199"/>
      <c r="H749" s="1199"/>
      <c r="I749" s="1199"/>
      <c r="J749" s="1200"/>
      <c r="K749" s="1201">
        <v>10082565.380000001</v>
      </c>
      <c r="L749" s="1202">
        <v>-151238.48000000001</v>
      </c>
      <c r="M749" s="1203">
        <v>10958</v>
      </c>
      <c r="N749" s="1204">
        <v>920.1</v>
      </c>
      <c r="O749" s="1205">
        <v>-875434.62</v>
      </c>
      <c r="P749" s="1205"/>
      <c r="Q749" s="1206"/>
      <c r="R749" s="1207"/>
    </row>
    <row r="750" spans="1:18">
      <c r="A750" s="1195"/>
      <c r="B750" s="1196" t="s">
        <v>1098</v>
      </c>
      <c r="C750" s="1196" t="s">
        <v>957</v>
      </c>
      <c r="D750" s="1196" t="s">
        <v>131</v>
      </c>
      <c r="E750" s="1197">
        <v>41311</v>
      </c>
      <c r="F750" s="1198"/>
      <c r="G750" s="1199"/>
      <c r="H750" s="1199"/>
      <c r="I750" s="1199"/>
      <c r="J750" s="1200"/>
      <c r="K750" s="1201"/>
      <c r="L750" s="1202"/>
      <c r="M750" s="1203"/>
      <c r="N750" s="1204"/>
      <c r="O750" s="1205"/>
      <c r="P750" s="1205"/>
      <c r="Q750" s="1206">
        <v>266041.78000000003</v>
      </c>
      <c r="R750" s="1207">
        <v>417648</v>
      </c>
    </row>
    <row r="751" spans="1:18">
      <c r="A751" s="1195" t="s">
        <v>2013</v>
      </c>
      <c r="B751" s="1196" t="s">
        <v>1099</v>
      </c>
      <c r="C751" s="1196" t="s">
        <v>1100</v>
      </c>
      <c r="D751" s="1196" t="s">
        <v>81</v>
      </c>
      <c r="E751" s="1197">
        <v>39857</v>
      </c>
      <c r="F751" s="1198" t="s">
        <v>49</v>
      </c>
      <c r="G751" s="1199">
        <v>2200000</v>
      </c>
      <c r="H751" s="1199">
        <v>0</v>
      </c>
      <c r="I751" s="1199">
        <v>5446642.9400000004</v>
      </c>
      <c r="J751" s="1200" t="s">
        <v>655</v>
      </c>
      <c r="K751" s="1201"/>
      <c r="L751" s="1202"/>
      <c r="M751" s="1203"/>
      <c r="N751" s="1204"/>
      <c r="O751" s="1205"/>
      <c r="P751" s="1205"/>
      <c r="Q751" s="1206"/>
      <c r="R751" s="1207"/>
    </row>
    <row r="752" spans="1:18">
      <c r="A752" s="1195"/>
      <c r="B752" s="1196" t="s">
        <v>1099</v>
      </c>
      <c r="C752" s="1196" t="s">
        <v>1100</v>
      </c>
      <c r="D752" s="1196" t="s">
        <v>81</v>
      </c>
      <c r="E752" s="1197">
        <v>40169</v>
      </c>
      <c r="F752" s="1198"/>
      <c r="G752" s="1199">
        <v>2836000</v>
      </c>
      <c r="H752" s="1199"/>
      <c r="I752" s="1199"/>
      <c r="J752" s="1200"/>
      <c r="K752" s="1201"/>
      <c r="L752" s="1202"/>
      <c r="M752" s="1203"/>
      <c r="N752" s="1204"/>
      <c r="O752" s="1205"/>
      <c r="P752" s="1205"/>
      <c r="Q752" s="1206"/>
      <c r="R752" s="1207"/>
    </row>
    <row r="753" spans="1:18">
      <c r="A753" s="1195"/>
      <c r="B753" s="1196" t="s">
        <v>1099</v>
      </c>
      <c r="C753" s="1196" t="s">
        <v>1100</v>
      </c>
      <c r="D753" s="1196" t="s">
        <v>81</v>
      </c>
      <c r="E753" s="1197">
        <v>40445</v>
      </c>
      <c r="F753" s="1198"/>
      <c r="G753" s="1199"/>
      <c r="H753" s="1199"/>
      <c r="I753" s="1199"/>
      <c r="J753" s="1200"/>
      <c r="K753" s="1201">
        <v>5036000</v>
      </c>
      <c r="L753" s="1202"/>
      <c r="M753" s="1203">
        <v>5036</v>
      </c>
      <c r="N753" s="1204">
        <v>1000</v>
      </c>
      <c r="O753" s="1205"/>
      <c r="P753" s="1205"/>
      <c r="Q753" s="1206">
        <v>110000</v>
      </c>
      <c r="R753" s="1207">
        <v>110</v>
      </c>
    </row>
    <row r="754" spans="1:18">
      <c r="A754" s="1195"/>
      <c r="B754" s="1196" t="s">
        <v>1101</v>
      </c>
      <c r="C754" s="1196" t="s">
        <v>1102</v>
      </c>
      <c r="D754" s="1196" t="s">
        <v>128</v>
      </c>
      <c r="E754" s="1197">
        <v>39836</v>
      </c>
      <c r="F754" s="1198" t="s">
        <v>26</v>
      </c>
      <c r="G754" s="1199">
        <v>23184000</v>
      </c>
      <c r="H754" s="1199">
        <v>0</v>
      </c>
      <c r="I754" s="1199">
        <v>25245684.710000001</v>
      </c>
      <c r="J754" s="1200" t="s">
        <v>671</v>
      </c>
      <c r="K754" s="1201"/>
      <c r="L754" s="1202"/>
      <c r="M754" s="1203"/>
      <c r="N754" s="1204"/>
      <c r="O754" s="1205"/>
      <c r="P754" s="1205"/>
      <c r="Q754" s="1206"/>
      <c r="R754" s="1207"/>
    </row>
    <row r="755" spans="1:18">
      <c r="A755" s="1195"/>
      <c r="B755" s="1196" t="s">
        <v>1101</v>
      </c>
      <c r="C755" s="1196" t="s">
        <v>1102</v>
      </c>
      <c r="D755" s="1196" t="s">
        <v>128</v>
      </c>
      <c r="E755" s="1197">
        <v>41093</v>
      </c>
      <c r="F755" s="1198"/>
      <c r="G755" s="1199"/>
      <c r="H755" s="1199"/>
      <c r="I755" s="1199"/>
      <c r="J755" s="1200"/>
      <c r="K755" s="1201">
        <v>21004704</v>
      </c>
      <c r="L755" s="1202">
        <v>-315070.56</v>
      </c>
      <c r="M755" s="1203">
        <v>23184</v>
      </c>
      <c r="N755" s="1204">
        <v>906</v>
      </c>
      <c r="O755" s="1205">
        <v>-2179296</v>
      </c>
      <c r="P755" s="1205"/>
      <c r="Q755" s="1206"/>
      <c r="R755" s="1207"/>
    </row>
    <row r="756" spans="1:18">
      <c r="A756" s="1195"/>
      <c r="B756" s="1196" t="s">
        <v>1101</v>
      </c>
      <c r="C756" s="1196" t="s">
        <v>1102</v>
      </c>
      <c r="D756" s="1196" t="s">
        <v>128</v>
      </c>
      <c r="E756" s="1197">
        <v>41157</v>
      </c>
      <c r="F756" s="1198"/>
      <c r="G756" s="1199"/>
      <c r="H756" s="1199"/>
      <c r="I756" s="1199"/>
      <c r="J756" s="1200"/>
      <c r="K756" s="1201"/>
      <c r="L756" s="1202"/>
      <c r="M756" s="1203"/>
      <c r="N756" s="1204"/>
      <c r="O756" s="1205"/>
      <c r="P756" s="1205"/>
      <c r="Q756" s="1206">
        <v>563174</v>
      </c>
      <c r="R756" s="1207">
        <v>469312</v>
      </c>
    </row>
    <row r="757" spans="1:18">
      <c r="A757" s="1195" t="s">
        <v>1978</v>
      </c>
      <c r="B757" s="1196" t="s">
        <v>1103</v>
      </c>
      <c r="C757" s="1196" t="s">
        <v>1104</v>
      </c>
      <c r="D757" s="1196" t="s">
        <v>102</v>
      </c>
      <c r="E757" s="1197">
        <v>39892</v>
      </c>
      <c r="F757" s="1198" t="s">
        <v>49</v>
      </c>
      <c r="G757" s="1199">
        <v>4500000</v>
      </c>
      <c r="H757" s="1199">
        <v>0</v>
      </c>
      <c r="I757" s="1199">
        <v>5339487.75</v>
      </c>
      <c r="J757" s="1200" t="s">
        <v>655</v>
      </c>
      <c r="K757" s="1201"/>
      <c r="L757" s="1202"/>
      <c r="M757" s="1203"/>
      <c r="N757" s="1204"/>
      <c r="O757" s="1205"/>
      <c r="P757" s="1205"/>
      <c r="Q757" s="1206"/>
      <c r="R757" s="1207"/>
    </row>
    <row r="758" spans="1:18">
      <c r="A758" s="1195"/>
      <c r="B758" s="1196" t="s">
        <v>1103</v>
      </c>
      <c r="C758" s="1196" t="s">
        <v>1104</v>
      </c>
      <c r="D758" s="1196" t="s">
        <v>102</v>
      </c>
      <c r="E758" s="1197">
        <v>40808</v>
      </c>
      <c r="F758" s="1198"/>
      <c r="G758" s="1199"/>
      <c r="H758" s="1199"/>
      <c r="I758" s="1199"/>
      <c r="J758" s="1200"/>
      <c r="K758" s="1201">
        <v>4500000</v>
      </c>
      <c r="L758" s="1202"/>
      <c r="M758" s="1203">
        <v>4500</v>
      </c>
      <c r="N758" s="1204">
        <v>1000</v>
      </c>
      <c r="O758" s="1205"/>
      <c r="P758" s="1205"/>
      <c r="Q758" s="1206">
        <v>225000</v>
      </c>
      <c r="R758" s="1207">
        <v>225</v>
      </c>
    </row>
    <row r="759" spans="1:18">
      <c r="A759" s="1195">
        <v>12</v>
      </c>
      <c r="B759" s="1196" t="s">
        <v>1105</v>
      </c>
      <c r="C759" s="1196" t="s">
        <v>1106</v>
      </c>
      <c r="D759" s="1196" t="s">
        <v>131</v>
      </c>
      <c r="E759" s="1197">
        <v>39773</v>
      </c>
      <c r="F759" s="1198" t="s">
        <v>26</v>
      </c>
      <c r="G759" s="1199">
        <v>41500000</v>
      </c>
      <c r="H759" s="1199">
        <v>0</v>
      </c>
      <c r="I759" s="1199">
        <v>42839002.780000001</v>
      </c>
      <c r="J759" s="1200" t="s">
        <v>655</v>
      </c>
      <c r="K759" s="1201"/>
      <c r="L759" s="1202"/>
      <c r="M759" s="1203"/>
      <c r="N759" s="1204"/>
      <c r="O759" s="1205"/>
      <c r="P759" s="1205"/>
      <c r="Q759" s="1206"/>
      <c r="R759" s="1207"/>
    </row>
    <row r="760" spans="1:18">
      <c r="A760" s="1195"/>
      <c r="B760" s="1196" t="s">
        <v>1105</v>
      </c>
      <c r="C760" s="1196" t="s">
        <v>1106</v>
      </c>
      <c r="D760" s="1196" t="s">
        <v>131</v>
      </c>
      <c r="E760" s="1197">
        <v>40002</v>
      </c>
      <c r="F760" s="1198"/>
      <c r="G760" s="1199"/>
      <c r="H760" s="1199"/>
      <c r="I760" s="1199"/>
      <c r="J760" s="1200"/>
      <c r="K760" s="1201">
        <v>41500000</v>
      </c>
      <c r="L760" s="1202"/>
      <c r="M760" s="1203">
        <v>41500</v>
      </c>
      <c r="N760" s="1204">
        <v>1000</v>
      </c>
      <c r="O760" s="1205"/>
      <c r="P760" s="1205"/>
      <c r="Q760" s="1206"/>
      <c r="R760" s="1207"/>
    </row>
    <row r="761" spans="1:18">
      <c r="A761" s="1195"/>
      <c r="B761" s="1196" t="s">
        <v>1105</v>
      </c>
      <c r="C761" s="1196" t="s">
        <v>1106</v>
      </c>
      <c r="D761" s="1196" t="s">
        <v>131</v>
      </c>
      <c r="E761" s="1197">
        <v>40869</v>
      </c>
      <c r="F761" s="1198"/>
      <c r="G761" s="1199"/>
      <c r="H761" s="1199"/>
      <c r="I761" s="1199"/>
      <c r="J761" s="1200"/>
      <c r="K761" s="1201"/>
      <c r="L761" s="1202"/>
      <c r="M761" s="1203"/>
      <c r="N761" s="1204"/>
      <c r="O761" s="1205"/>
      <c r="P761" s="1205"/>
      <c r="Q761" s="1206">
        <v>30600</v>
      </c>
      <c r="R761" s="1207">
        <v>88273</v>
      </c>
    </row>
    <row r="762" spans="1:18">
      <c r="A762" s="1195" t="s">
        <v>2014</v>
      </c>
      <c r="B762" s="1196" t="s">
        <v>1107</v>
      </c>
      <c r="C762" s="1196" t="s">
        <v>1027</v>
      </c>
      <c r="D762" s="1196" t="s">
        <v>96</v>
      </c>
      <c r="E762" s="1197">
        <v>39948</v>
      </c>
      <c r="F762" s="1198" t="s">
        <v>49</v>
      </c>
      <c r="G762" s="1199">
        <v>14800000</v>
      </c>
      <c r="H762" s="1199">
        <v>0</v>
      </c>
      <c r="I762" s="1199">
        <v>19957763.300000001</v>
      </c>
      <c r="J762" s="1200" t="s">
        <v>655</v>
      </c>
      <c r="K762" s="1201"/>
      <c r="L762" s="1202"/>
      <c r="M762" s="1203"/>
      <c r="N762" s="1204"/>
      <c r="O762" s="1205"/>
      <c r="P762" s="1205"/>
      <c r="Q762" s="1206"/>
      <c r="R762" s="1207"/>
    </row>
    <row r="763" spans="1:18">
      <c r="A763" s="1195"/>
      <c r="B763" s="1196" t="s">
        <v>1107</v>
      </c>
      <c r="C763" s="1196" t="s">
        <v>1027</v>
      </c>
      <c r="D763" s="1196" t="s">
        <v>96</v>
      </c>
      <c r="E763" s="1197">
        <v>41836</v>
      </c>
      <c r="F763" s="1198"/>
      <c r="G763" s="1199"/>
      <c r="H763" s="1199"/>
      <c r="I763" s="1199"/>
      <c r="J763" s="1200"/>
      <c r="K763" s="1201">
        <v>14800000</v>
      </c>
      <c r="L763" s="1202"/>
      <c r="M763" s="1203">
        <v>14800</v>
      </c>
      <c r="N763" s="1204">
        <v>1000</v>
      </c>
      <c r="O763" s="1205"/>
      <c r="P763" s="1205"/>
      <c r="Q763" s="1206">
        <v>740000</v>
      </c>
      <c r="R763" s="1207">
        <v>740</v>
      </c>
    </row>
    <row r="764" spans="1:18">
      <c r="A764" s="1195"/>
      <c r="B764" s="1196" t="s">
        <v>1108</v>
      </c>
      <c r="C764" s="1196" t="s">
        <v>1109</v>
      </c>
      <c r="D764" s="1196" t="s">
        <v>112</v>
      </c>
      <c r="E764" s="1197">
        <v>39805</v>
      </c>
      <c r="F764" s="1198" t="s">
        <v>26</v>
      </c>
      <c r="G764" s="1199">
        <v>10685000</v>
      </c>
      <c r="H764" s="1199">
        <v>0</v>
      </c>
      <c r="I764" s="1199">
        <v>8499249.9199999999</v>
      </c>
      <c r="J764" s="1200" t="s">
        <v>671</v>
      </c>
      <c r="K764" s="1201"/>
      <c r="L764" s="1202"/>
      <c r="M764" s="1203"/>
      <c r="N764" s="1204"/>
      <c r="O764" s="1205"/>
      <c r="P764" s="1205"/>
      <c r="Q764" s="1206"/>
      <c r="R764" s="1207"/>
    </row>
    <row r="765" spans="1:18">
      <c r="A765" s="1195"/>
      <c r="B765" s="1196" t="s">
        <v>1108</v>
      </c>
      <c r="C765" s="1196" t="s">
        <v>1109</v>
      </c>
      <c r="D765" s="1196" t="s">
        <v>112</v>
      </c>
      <c r="E765" s="1197">
        <v>40694</v>
      </c>
      <c r="F765" s="1198"/>
      <c r="G765" s="1199"/>
      <c r="H765" s="1199"/>
      <c r="I765" s="1199"/>
      <c r="J765" s="1200"/>
      <c r="K765" s="1201">
        <v>7754267.4800000004</v>
      </c>
      <c r="L765" s="1202"/>
      <c r="M765" s="1203">
        <v>10685</v>
      </c>
      <c r="N765" s="1204">
        <v>725.7</v>
      </c>
      <c r="O765" s="1205">
        <v>-2930732.52</v>
      </c>
      <c r="P765" s="1205"/>
      <c r="Q765" s="1206"/>
      <c r="R765" s="1207"/>
    </row>
    <row r="766" spans="1:18">
      <c r="A766" s="1195"/>
      <c r="B766" s="1196" t="s">
        <v>1110</v>
      </c>
      <c r="C766" s="1196" t="s">
        <v>1111</v>
      </c>
      <c r="D766" s="1196" t="s">
        <v>92</v>
      </c>
      <c r="E766" s="1197">
        <v>39773</v>
      </c>
      <c r="F766" s="1198" t="s">
        <v>26</v>
      </c>
      <c r="G766" s="1199">
        <v>11350000</v>
      </c>
      <c r="H766" s="1199">
        <v>0</v>
      </c>
      <c r="I766" s="1199">
        <v>13425979.359999999</v>
      </c>
      <c r="J766" s="1200" t="s">
        <v>671</v>
      </c>
      <c r="K766" s="1201"/>
      <c r="L766" s="1202"/>
      <c r="M766" s="1203"/>
      <c r="N766" s="1204"/>
      <c r="O766" s="1205"/>
      <c r="P766" s="1205"/>
      <c r="Q766" s="1206"/>
      <c r="R766" s="1207"/>
    </row>
    <row r="767" spans="1:18">
      <c r="A767" s="1195"/>
      <c r="B767" s="1196" t="s">
        <v>1110</v>
      </c>
      <c r="C767" s="1196" t="s">
        <v>1111</v>
      </c>
      <c r="D767" s="1196" t="s">
        <v>92</v>
      </c>
      <c r="E767" s="1197">
        <v>41150</v>
      </c>
      <c r="F767" s="1198"/>
      <c r="G767" s="1199"/>
      <c r="H767" s="1199"/>
      <c r="I767" s="1199"/>
      <c r="J767" s="1200"/>
      <c r="K767" s="1201">
        <v>11155120.5</v>
      </c>
      <c r="L767" s="1202">
        <v>-167326.81</v>
      </c>
      <c r="M767" s="1203">
        <v>11350</v>
      </c>
      <c r="N767" s="1204">
        <v>982.8</v>
      </c>
      <c r="O767" s="1205">
        <v>-194879.5</v>
      </c>
      <c r="P767" s="1205"/>
      <c r="Q767" s="1206"/>
      <c r="R767" s="1207"/>
    </row>
    <row r="768" spans="1:18">
      <c r="A768" s="1195"/>
      <c r="B768" s="1196" t="s">
        <v>1110</v>
      </c>
      <c r="C768" s="1196" t="s">
        <v>1111</v>
      </c>
      <c r="D768" s="1196" t="s">
        <v>92</v>
      </c>
      <c r="E768" s="1197">
        <v>41214</v>
      </c>
      <c r="F768" s="1198"/>
      <c r="G768" s="1199"/>
      <c r="H768" s="1199"/>
      <c r="I768" s="1199"/>
      <c r="J768" s="1200"/>
      <c r="K768" s="1201"/>
      <c r="L768" s="1202"/>
      <c r="M768" s="1203"/>
      <c r="N768" s="1204"/>
      <c r="O768" s="1205"/>
      <c r="P768" s="1205"/>
      <c r="Q768" s="1206">
        <v>297500</v>
      </c>
      <c r="R768" s="1207">
        <v>195915</v>
      </c>
    </row>
    <row r="769" spans="1:18">
      <c r="A769" s="1195">
        <v>8</v>
      </c>
      <c r="B769" s="1196" t="s">
        <v>1112</v>
      </c>
      <c r="C769" s="1196" t="s">
        <v>1113</v>
      </c>
      <c r="D769" s="1196" t="s">
        <v>80</v>
      </c>
      <c r="E769" s="1197">
        <v>40158</v>
      </c>
      <c r="F769" s="1198" t="s">
        <v>49</v>
      </c>
      <c r="G769" s="1199">
        <v>22000000</v>
      </c>
      <c r="H769" s="1199">
        <v>0</v>
      </c>
      <c r="I769" s="1199">
        <v>18252479.059999999</v>
      </c>
      <c r="J769" s="1200" t="s">
        <v>671</v>
      </c>
      <c r="K769" s="1201"/>
      <c r="L769" s="1202"/>
      <c r="M769" s="1203"/>
      <c r="N769" s="1204"/>
      <c r="O769" s="1205"/>
      <c r="P769" s="1205"/>
      <c r="Q769" s="1206"/>
      <c r="R769" s="1207"/>
    </row>
    <row r="770" spans="1:18">
      <c r="A770" s="1195"/>
      <c r="B770" s="1196" t="s">
        <v>1112</v>
      </c>
      <c r="C770" s="1196" t="s">
        <v>1113</v>
      </c>
      <c r="D770" s="1196" t="s">
        <v>80</v>
      </c>
      <c r="E770" s="1197">
        <v>41129</v>
      </c>
      <c r="F770" s="1198"/>
      <c r="G770" s="1199"/>
      <c r="H770" s="1199"/>
      <c r="I770" s="1199"/>
      <c r="J770" s="1200"/>
      <c r="K770" s="1201"/>
      <c r="L770" s="1202"/>
      <c r="M770" s="1203"/>
      <c r="N770" s="1204"/>
      <c r="O770" s="1205"/>
      <c r="P770" s="1205"/>
      <c r="Q770" s="1206">
        <v>70727.58</v>
      </c>
      <c r="R770" s="1207">
        <v>108</v>
      </c>
    </row>
    <row r="771" spans="1:18">
      <c r="A771" s="1195"/>
      <c r="B771" s="1196" t="s">
        <v>1112</v>
      </c>
      <c r="C771" s="1196" t="s">
        <v>1113</v>
      </c>
      <c r="D771" s="1196" t="s">
        <v>80</v>
      </c>
      <c r="E771" s="1197">
        <v>41130</v>
      </c>
      <c r="F771" s="1198"/>
      <c r="G771" s="1199"/>
      <c r="H771" s="1199"/>
      <c r="I771" s="1199"/>
      <c r="J771" s="1200"/>
      <c r="K771" s="1201"/>
      <c r="L771" s="1202"/>
      <c r="M771" s="1203"/>
      <c r="N771" s="1204"/>
      <c r="O771" s="1205"/>
      <c r="P771" s="1205"/>
      <c r="Q771" s="1206">
        <v>440082.72</v>
      </c>
      <c r="R771" s="1207">
        <v>672</v>
      </c>
    </row>
    <row r="772" spans="1:18">
      <c r="A772" s="1195"/>
      <c r="B772" s="1196" t="s">
        <v>1112</v>
      </c>
      <c r="C772" s="1196" t="s">
        <v>1113</v>
      </c>
      <c r="D772" s="1196" t="s">
        <v>80</v>
      </c>
      <c r="E772" s="1197">
        <v>41131</v>
      </c>
      <c r="F772" s="1198"/>
      <c r="G772" s="1199"/>
      <c r="H772" s="1199"/>
      <c r="I772" s="1199"/>
      <c r="J772" s="1200"/>
      <c r="K772" s="1201"/>
      <c r="L772" s="1202"/>
      <c r="M772" s="1203"/>
      <c r="N772" s="1204"/>
      <c r="O772" s="1205"/>
      <c r="P772" s="1205"/>
      <c r="Q772" s="1206">
        <v>209563.2</v>
      </c>
      <c r="R772" s="1207">
        <v>320</v>
      </c>
    </row>
    <row r="773" spans="1:18">
      <c r="A773" s="1195"/>
      <c r="B773" s="1196" t="s">
        <v>1112</v>
      </c>
      <c r="C773" s="1196" t="s">
        <v>1113</v>
      </c>
      <c r="D773" s="1196" t="s">
        <v>80</v>
      </c>
      <c r="E773" s="1197">
        <v>41171</v>
      </c>
      <c r="F773" s="1198"/>
      <c r="G773" s="1199"/>
      <c r="H773" s="1199"/>
      <c r="I773" s="1199"/>
      <c r="J773" s="1200"/>
      <c r="K773" s="1201">
        <v>326250</v>
      </c>
      <c r="L773" s="1202"/>
      <c r="M773" s="1203">
        <v>500</v>
      </c>
      <c r="N773" s="1204">
        <v>652.5</v>
      </c>
      <c r="O773" s="1205">
        <v>-173750</v>
      </c>
      <c r="P773" s="1205"/>
      <c r="Q773" s="1206"/>
      <c r="R773" s="1207"/>
    </row>
    <row r="774" spans="1:18">
      <c r="A774" s="1195"/>
      <c r="B774" s="1196" t="s">
        <v>1112</v>
      </c>
      <c r="C774" s="1196" t="s">
        <v>1113</v>
      </c>
      <c r="D774" s="1196" t="s">
        <v>80</v>
      </c>
      <c r="E774" s="1197">
        <v>41172</v>
      </c>
      <c r="F774" s="1198"/>
      <c r="G774" s="1199"/>
      <c r="H774" s="1199"/>
      <c r="I774" s="1199"/>
      <c r="J774" s="1200"/>
      <c r="K774" s="1201">
        <v>3051090</v>
      </c>
      <c r="L774" s="1202"/>
      <c r="M774" s="1203">
        <v>4676</v>
      </c>
      <c r="N774" s="1204">
        <v>652.5</v>
      </c>
      <c r="O774" s="1205">
        <v>-1624910</v>
      </c>
      <c r="P774" s="1205"/>
      <c r="Q774" s="1206"/>
      <c r="R774" s="1207"/>
    </row>
    <row r="775" spans="1:18">
      <c r="A775" s="1195"/>
      <c r="B775" s="1196" t="s">
        <v>1112</v>
      </c>
      <c r="C775" s="1196" t="s">
        <v>1113</v>
      </c>
      <c r="D775" s="1196" t="s">
        <v>80</v>
      </c>
      <c r="E775" s="1197">
        <v>41173</v>
      </c>
      <c r="F775" s="1198"/>
      <c r="G775" s="1199"/>
      <c r="H775" s="1199"/>
      <c r="I775" s="1199"/>
      <c r="J775" s="1200"/>
      <c r="K775" s="1201">
        <v>10977660</v>
      </c>
      <c r="L775" s="1202"/>
      <c r="M775" s="1203">
        <v>16824</v>
      </c>
      <c r="N775" s="1204">
        <v>652.5</v>
      </c>
      <c r="O775" s="1205">
        <v>-5846340</v>
      </c>
      <c r="P775" s="1205"/>
      <c r="Q775" s="1206"/>
      <c r="R775" s="1207"/>
    </row>
    <row r="776" spans="1:18">
      <c r="A776" s="1195"/>
      <c r="B776" s="1196" t="s">
        <v>1112</v>
      </c>
      <c r="C776" s="1196" t="s">
        <v>1113</v>
      </c>
      <c r="D776" s="1196" t="s">
        <v>80</v>
      </c>
      <c r="E776" s="1197">
        <v>41229</v>
      </c>
      <c r="F776" s="1198"/>
      <c r="G776" s="1199"/>
      <c r="H776" s="1199"/>
      <c r="I776" s="1199"/>
      <c r="J776" s="1200"/>
      <c r="K776" s="1201"/>
      <c r="L776" s="1202">
        <v>-143550</v>
      </c>
      <c r="M776" s="1203"/>
      <c r="N776" s="1204"/>
      <c r="O776" s="1205"/>
      <c r="P776" s="1205"/>
      <c r="Q776" s="1206"/>
      <c r="R776" s="1207"/>
    </row>
    <row r="777" spans="1:18">
      <c r="A777" s="1195"/>
      <c r="B777" s="1196" t="s">
        <v>1114</v>
      </c>
      <c r="C777" s="1196" t="s">
        <v>1115</v>
      </c>
      <c r="D777" s="1196" t="s">
        <v>128</v>
      </c>
      <c r="E777" s="1197">
        <v>39787</v>
      </c>
      <c r="F777" s="1198" t="s">
        <v>26</v>
      </c>
      <c r="G777" s="1199">
        <v>37000000</v>
      </c>
      <c r="H777" s="1199">
        <v>0</v>
      </c>
      <c r="I777" s="1199">
        <v>41631005.920000002</v>
      </c>
      <c r="J777" s="1200" t="s">
        <v>674</v>
      </c>
      <c r="K777" s="1201"/>
      <c r="L777" s="1202"/>
      <c r="M777" s="1203"/>
      <c r="N777" s="1204"/>
      <c r="O777" s="1205"/>
      <c r="P777" s="1205"/>
      <c r="Q777" s="1206"/>
      <c r="R777" s="1207"/>
    </row>
    <row r="778" spans="1:18">
      <c r="A778" s="1195"/>
      <c r="B778" s="1196" t="s">
        <v>1114</v>
      </c>
      <c r="C778" s="1196" t="s">
        <v>1115</v>
      </c>
      <c r="D778" s="1196" t="s">
        <v>128</v>
      </c>
      <c r="E778" s="1197">
        <v>41079</v>
      </c>
      <c r="F778" s="1198"/>
      <c r="G778" s="1199"/>
      <c r="H778" s="1199"/>
      <c r="I778" s="1199"/>
      <c r="J778" s="1200"/>
      <c r="K778" s="1201">
        <v>35618420</v>
      </c>
      <c r="L778" s="1202">
        <v>-534276.30000000005</v>
      </c>
      <c r="M778" s="1203">
        <v>37000</v>
      </c>
      <c r="N778" s="1204">
        <v>962.7</v>
      </c>
      <c r="O778" s="1205">
        <v>-1381580</v>
      </c>
      <c r="P778" s="1205"/>
      <c r="Q778" s="1206"/>
      <c r="R778" s="1207"/>
    </row>
    <row r="779" spans="1:18">
      <c r="A779" s="1195" t="s">
        <v>2015</v>
      </c>
      <c r="B779" s="1196" t="s">
        <v>1116</v>
      </c>
      <c r="C779" s="1196" t="s">
        <v>1117</v>
      </c>
      <c r="D779" s="1196" t="s">
        <v>80</v>
      </c>
      <c r="E779" s="1197">
        <v>40067</v>
      </c>
      <c r="F779" s="1198" t="s">
        <v>160</v>
      </c>
      <c r="G779" s="1199">
        <v>7500000</v>
      </c>
      <c r="H779" s="1199">
        <v>0</v>
      </c>
      <c r="I779" s="1199">
        <v>8514738.2100000009</v>
      </c>
      <c r="J779" s="1200" t="s">
        <v>655</v>
      </c>
      <c r="K779" s="1201"/>
      <c r="L779" s="1202"/>
      <c r="M779" s="1203"/>
      <c r="N779" s="1204"/>
      <c r="O779" s="1205"/>
      <c r="P779" s="1205"/>
      <c r="Q779" s="1206"/>
      <c r="R779" s="1207"/>
    </row>
    <row r="780" spans="1:18">
      <c r="A780" s="1195"/>
      <c r="B780" s="1196" t="s">
        <v>1116</v>
      </c>
      <c r="C780" s="1196" t="s">
        <v>1117</v>
      </c>
      <c r="D780" s="1196" t="s">
        <v>80</v>
      </c>
      <c r="E780" s="1197">
        <v>40438</v>
      </c>
      <c r="F780" s="1198"/>
      <c r="G780" s="1199"/>
      <c r="H780" s="1199"/>
      <c r="I780" s="1199"/>
      <c r="J780" s="1200"/>
      <c r="K780" s="1201">
        <v>7500000</v>
      </c>
      <c r="L780" s="1202"/>
      <c r="M780" s="1203">
        <v>7500000</v>
      </c>
      <c r="N780" s="1204">
        <v>1</v>
      </c>
      <c r="O780" s="1205"/>
      <c r="P780" s="1205"/>
      <c r="Q780" s="1206">
        <v>375000</v>
      </c>
      <c r="R780" s="1207">
        <v>375000</v>
      </c>
    </row>
    <row r="781" spans="1:18">
      <c r="A781" s="1195" t="s">
        <v>1977</v>
      </c>
      <c r="B781" s="1196" t="s">
        <v>1118</v>
      </c>
      <c r="C781" s="1196" t="s">
        <v>1119</v>
      </c>
      <c r="D781" s="1196" t="s">
        <v>67</v>
      </c>
      <c r="E781" s="1197">
        <v>39850</v>
      </c>
      <c r="F781" s="1198" t="s">
        <v>49</v>
      </c>
      <c r="G781" s="1199">
        <v>5000000</v>
      </c>
      <c r="H781" s="1199">
        <v>0</v>
      </c>
      <c r="I781" s="1199">
        <v>6074313</v>
      </c>
      <c r="J781" s="1200" t="s">
        <v>655</v>
      </c>
      <c r="K781" s="1201"/>
      <c r="L781" s="1202"/>
      <c r="M781" s="1203"/>
      <c r="N781" s="1204"/>
      <c r="O781" s="1205"/>
      <c r="P781" s="1205"/>
      <c r="Q781" s="1206"/>
      <c r="R781" s="1207"/>
    </row>
    <row r="782" spans="1:18">
      <c r="A782" s="1195"/>
      <c r="B782" s="1196" t="s">
        <v>1118</v>
      </c>
      <c r="C782" s="1196" t="s">
        <v>1119</v>
      </c>
      <c r="D782" s="1196" t="s">
        <v>67</v>
      </c>
      <c r="E782" s="1197">
        <v>40954</v>
      </c>
      <c r="F782" s="1198"/>
      <c r="G782" s="1199"/>
      <c r="H782" s="1199"/>
      <c r="I782" s="1199"/>
      <c r="J782" s="1200"/>
      <c r="K782" s="1201">
        <v>5000000</v>
      </c>
      <c r="L782" s="1202"/>
      <c r="M782" s="1203">
        <v>5000</v>
      </c>
      <c r="N782" s="1204">
        <v>1000</v>
      </c>
      <c r="O782" s="1205"/>
      <c r="P782" s="1205"/>
      <c r="Q782" s="1206">
        <v>250000</v>
      </c>
      <c r="R782" s="1207">
        <v>250</v>
      </c>
    </row>
    <row r="783" spans="1:18">
      <c r="A783" s="1195"/>
      <c r="B783" s="1196" t="s">
        <v>1120</v>
      </c>
      <c r="C783" s="1196" t="s">
        <v>964</v>
      </c>
      <c r="D783" s="1196" t="s">
        <v>84</v>
      </c>
      <c r="E783" s="1197">
        <v>39878</v>
      </c>
      <c r="F783" s="1198" t="s">
        <v>26</v>
      </c>
      <c r="G783" s="1199">
        <v>16500000</v>
      </c>
      <c r="H783" s="1199">
        <v>0</v>
      </c>
      <c r="I783" s="1199">
        <v>6570625</v>
      </c>
      <c r="J783" s="1200" t="s">
        <v>671</v>
      </c>
      <c r="K783" s="1201"/>
      <c r="L783" s="1202"/>
      <c r="M783" s="1203"/>
      <c r="N783" s="1204"/>
      <c r="O783" s="1205"/>
      <c r="P783" s="1205"/>
      <c r="Q783" s="1206"/>
      <c r="R783" s="1207"/>
    </row>
    <row r="784" spans="1:18">
      <c r="A784" s="1195"/>
      <c r="B784" s="1196" t="s">
        <v>1120</v>
      </c>
      <c r="C784" s="1196" t="s">
        <v>964</v>
      </c>
      <c r="D784" s="1196" t="s">
        <v>84</v>
      </c>
      <c r="E784" s="1197">
        <v>40666</v>
      </c>
      <c r="F784" s="1198"/>
      <c r="G784" s="1199"/>
      <c r="H784" s="1199"/>
      <c r="I784" s="1199"/>
      <c r="J784" s="1200"/>
      <c r="K784" s="1201">
        <v>6000000</v>
      </c>
      <c r="L784" s="1202"/>
      <c r="M784" s="1203">
        <v>16500</v>
      </c>
      <c r="N784" s="1204">
        <v>363.6</v>
      </c>
      <c r="O784" s="1205">
        <v>-10500000</v>
      </c>
      <c r="P784" s="1205"/>
      <c r="Q784" s="1206"/>
      <c r="R784" s="1207"/>
    </row>
    <row r="785" spans="1:18">
      <c r="A785" s="1195" t="s">
        <v>1987</v>
      </c>
      <c r="B785" s="1196" t="s">
        <v>1121</v>
      </c>
      <c r="C785" s="1196" t="s">
        <v>1065</v>
      </c>
      <c r="D785" s="1196" t="s">
        <v>128</v>
      </c>
      <c r="E785" s="1197">
        <v>39805</v>
      </c>
      <c r="F785" s="1198" t="s">
        <v>26</v>
      </c>
      <c r="G785" s="1199">
        <v>80000000</v>
      </c>
      <c r="H785" s="1199">
        <v>0</v>
      </c>
      <c r="I785" s="1199">
        <v>87644066.099999994</v>
      </c>
      <c r="J785" s="1200" t="s">
        <v>655</v>
      </c>
      <c r="K785" s="1201"/>
      <c r="L785" s="1202"/>
      <c r="M785" s="1203"/>
      <c r="N785" s="1204"/>
      <c r="O785" s="1205"/>
      <c r="P785" s="1205"/>
      <c r="Q785" s="1206"/>
      <c r="R785" s="1207"/>
    </row>
    <row r="786" spans="1:18">
      <c r="A786" s="1195"/>
      <c r="B786" s="1196" t="s">
        <v>1121</v>
      </c>
      <c r="C786" s="1196" t="s">
        <v>1065</v>
      </c>
      <c r="D786" s="1196" t="s">
        <v>128</v>
      </c>
      <c r="E786" s="1197">
        <v>40233</v>
      </c>
      <c r="F786" s="1198"/>
      <c r="G786" s="1199"/>
      <c r="H786" s="1199"/>
      <c r="I786" s="1199"/>
      <c r="J786" s="1200"/>
      <c r="K786" s="1201">
        <v>80000000</v>
      </c>
      <c r="L786" s="1202"/>
      <c r="M786" s="1203">
        <v>80000</v>
      </c>
      <c r="N786" s="1204">
        <v>1000</v>
      </c>
      <c r="O786" s="1205"/>
      <c r="P786" s="1205"/>
      <c r="Q786" s="1206"/>
      <c r="R786" s="1207"/>
    </row>
    <row r="787" spans="1:18">
      <c r="A787" s="1195"/>
      <c r="B787" s="1196" t="s">
        <v>1121</v>
      </c>
      <c r="C787" s="1196" t="s">
        <v>1065</v>
      </c>
      <c r="D787" s="1196" t="s">
        <v>128</v>
      </c>
      <c r="E787" s="1197">
        <v>40337</v>
      </c>
      <c r="F787" s="1198"/>
      <c r="G787" s="1199"/>
      <c r="H787" s="1199"/>
      <c r="I787" s="1199"/>
      <c r="J787" s="1200"/>
      <c r="K787" s="1201"/>
      <c r="L787" s="1202"/>
      <c r="M787" s="1203"/>
      <c r="N787" s="1204"/>
      <c r="O787" s="1205"/>
      <c r="P787" s="1205"/>
      <c r="Q787" s="1206">
        <v>2966288.32</v>
      </c>
      <c r="R787" s="1207">
        <v>465117</v>
      </c>
    </row>
    <row r="788" spans="1:18">
      <c r="A788" s="1195" t="s">
        <v>2011</v>
      </c>
      <c r="B788" s="1196" t="s">
        <v>1122</v>
      </c>
      <c r="C788" s="1196" t="s">
        <v>1123</v>
      </c>
      <c r="D788" s="1196" t="s">
        <v>96</v>
      </c>
      <c r="E788" s="1197">
        <v>39976</v>
      </c>
      <c r="F788" s="1198" t="s">
        <v>160</v>
      </c>
      <c r="G788" s="1199">
        <v>3756000</v>
      </c>
      <c r="H788" s="1199">
        <v>0</v>
      </c>
      <c r="I788" s="1199">
        <v>4563280.34</v>
      </c>
      <c r="J788" s="1200" t="s">
        <v>655</v>
      </c>
      <c r="K788" s="1201"/>
      <c r="L788" s="1202"/>
      <c r="M788" s="1203"/>
      <c r="N788" s="1204"/>
      <c r="O788" s="1205"/>
      <c r="P788" s="1205"/>
      <c r="Q788" s="1206"/>
      <c r="R788" s="1207"/>
    </row>
    <row r="789" spans="1:18">
      <c r="A789" s="1195"/>
      <c r="B789" s="1196" t="s">
        <v>1122</v>
      </c>
      <c r="C789" s="1196" t="s">
        <v>1123</v>
      </c>
      <c r="D789" s="1196" t="s">
        <v>96</v>
      </c>
      <c r="E789" s="1197">
        <v>40808</v>
      </c>
      <c r="F789" s="1198"/>
      <c r="G789" s="1199"/>
      <c r="H789" s="1199"/>
      <c r="I789" s="1199"/>
      <c r="J789" s="1200"/>
      <c r="K789" s="1201">
        <v>3756000</v>
      </c>
      <c r="L789" s="1202"/>
      <c r="M789" s="1203">
        <v>3756000</v>
      </c>
      <c r="N789" s="1204">
        <v>1</v>
      </c>
      <c r="O789" s="1205"/>
      <c r="P789" s="1205"/>
      <c r="Q789" s="1206">
        <v>113000</v>
      </c>
      <c r="R789" s="1207">
        <v>113000</v>
      </c>
    </row>
    <row r="790" spans="1:18">
      <c r="A790" s="1195"/>
      <c r="B790" s="1196" t="s">
        <v>1124</v>
      </c>
      <c r="C790" s="1196" t="s">
        <v>1088</v>
      </c>
      <c r="D790" s="1196" t="s">
        <v>92</v>
      </c>
      <c r="E790" s="1197">
        <v>39787</v>
      </c>
      <c r="F790" s="1198" t="s">
        <v>26</v>
      </c>
      <c r="G790" s="1199">
        <v>65000000</v>
      </c>
      <c r="H790" s="1199">
        <v>0</v>
      </c>
      <c r="I790" s="1199">
        <v>68141972.189999998</v>
      </c>
      <c r="J790" s="1200" t="s">
        <v>671</v>
      </c>
      <c r="K790" s="1201"/>
      <c r="L790" s="1202"/>
      <c r="M790" s="1203"/>
      <c r="N790" s="1204"/>
      <c r="O790" s="1205"/>
      <c r="P790" s="1205"/>
      <c r="Q790" s="1206"/>
      <c r="R790" s="1207"/>
    </row>
    <row r="791" spans="1:18">
      <c r="A791" s="1195"/>
      <c r="B791" s="1196" t="s">
        <v>1124</v>
      </c>
      <c r="C791" s="1196" t="s">
        <v>1088</v>
      </c>
      <c r="D791" s="1196" t="s">
        <v>92</v>
      </c>
      <c r="E791" s="1197">
        <v>41002</v>
      </c>
      <c r="F791" s="1198"/>
      <c r="G791" s="1199"/>
      <c r="H791" s="1199"/>
      <c r="I791" s="1199"/>
      <c r="J791" s="1200"/>
      <c r="K791" s="1201">
        <v>56778150</v>
      </c>
      <c r="L791" s="1202">
        <v>-851672.25</v>
      </c>
      <c r="M791" s="1203">
        <v>65000</v>
      </c>
      <c r="N791" s="1204">
        <v>873.5</v>
      </c>
      <c r="O791" s="1205">
        <v>-8221850</v>
      </c>
      <c r="P791" s="1205"/>
      <c r="Q791" s="1206"/>
      <c r="R791" s="1207"/>
    </row>
    <row r="792" spans="1:18">
      <c r="A792" s="1195"/>
      <c r="B792" s="1196" t="s">
        <v>1124</v>
      </c>
      <c r="C792" s="1196" t="s">
        <v>1088</v>
      </c>
      <c r="D792" s="1196" t="s">
        <v>92</v>
      </c>
      <c r="E792" s="1197">
        <v>41416</v>
      </c>
      <c r="F792" s="1198"/>
      <c r="G792" s="1199"/>
      <c r="H792" s="1199"/>
      <c r="I792" s="1199"/>
      <c r="J792" s="1200"/>
      <c r="K792" s="1201"/>
      <c r="L792" s="1202"/>
      <c r="M792" s="1203"/>
      <c r="N792" s="1204"/>
      <c r="O792" s="1205"/>
      <c r="P792" s="1205"/>
      <c r="Q792" s="1206">
        <v>1400000</v>
      </c>
      <c r="R792" s="1207">
        <v>241696</v>
      </c>
    </row>
    <row r="793" spans="1:18">
      <c r="A793" s="1195"/>
      <c r="B793" s="1196" t="s">
        <v>1125</v>
      </c>
      <c r="C793" s="1196" t="s">
        <v>1126</v>
      </c>
      <c r="D793" s="1196" t="s">
        <v>82</v>
      </c>
      <c r="E793" s="1197">
        <v>39822</v>
      </c>
      <c r="F793" s="1198" t="s">
        <v>26</v>
      </c>
      <c r="G793" s="1199">
        <v>20000000</v>
      </c>
      <c r="H793" s="1199">
        <v>0</v>
      </c>
      <c r="I793" s="1199">
        <v>12333778</v>
      </c>
      <c r="J793" s="1200" t="s">
        <v>674</v>
      </c>
      <c r="K793" s="1201"/>
      <c r="L793" s="1202"/>
      <c r="M793" s="1203"/>
      <c r="N793" s="1204"/>
      <c r="O793" s="1205"/>
      <c r="P793" s="1205"/>
      <c r="Q793" s="1206"/>
      <c r="R793" s="1207"/>
    </row>
    <row r="794" spans="1:18">
      <c r="A794" s="1195"/>
      <c r="B794" s="1196" t="s">
        <v>1125</v>
      </c>
      <c r="C794" s="1196" t="s">
        <v>1126</v>
      </c>
      <c r="D794" s="1196" t="s">
        <v>82</v>
      </c>
      <c r="E794" s="1197">
        <v>41393</v>
      </c>
      <c r="F794" s="1198"/>
      <c r="G794" s="1199"/>
      <c r="H794" s="1199"/>
      <c r="I794" s="1199"/>
      <c r="J794" s="1200"/>
      <c r="K794" s="1201">
        <v>10842200</v>
      </c>
      <c r="L794" s="1202"/>
      <c r="M794" s="1203">
        <v>20000</v>
      </c>
      <c r="N794" s="1204">
        <v>542.1</v>
      </c>
      <c r="O794" s="1205">
        <v>-9157800</v>
      </c>
      <c r="P794" s="1205"/>
      <c r="Q794" s="1206"/>
      <c r="R794" s="1207"/>
    </row>
    <row r="795" spans="1:18">
      <c r="A795" s="1195"/>
      <c r="B795" s="1196" t="s">
        <v>1125</v>
      </c>
      <c r="C795" s="1196" t="s">
        <v>1126</v>
      </c>
      <c r="D795" s="1196" t="s">
        <v>82</v>
      </c>
      <c r="E795" s="1197">
        <v>41425</v>
      </c>
      <c r="F795" s="1198"/>
      <c r="G795" s="1199"/>
      <c r="H795" s="1199"/>
      <c r="I795" s="1199"/>
      <c r="J795" s="1200"/>
      <c r="K795" s="1201"/>
      <c r="L795" s="1202">
        <v>-108422</v>
      </c>
      <c r="M795" s="1203"/>
      <c r="N795" s="1204"/>
      <c r="O795" s="1205"/>
      <c r="P795" s="1205"/>
      <c r="Q795" s="1206"/>
      <c r="R795" s="1207"/>
    </row>
    <row r="796" spans="1:18">
      <c r="A796" s="1195" t="s">
        <v>2016</v>
      </c>
      <c r="B796" s="1196" t="s">
        <v>1127</v>
      </c>
      <c r="C796" s="1196" t="s">
        <v>856</v>
      </c>
      <c r="D796" s="1196" t="s">
        <v>97</v>
      </c>
      <c r="E796" s="1197">
        <v>40169</v>
      </c>
      <c r="F796" s="1198" t="s">
        <v>49</v>
      </c>
      <c r="G796" s="1199">
        <v>8700000</v>
      </c>
      <c r="H796" s="1199">
        <v>0</v>
      </c>
      <c r="I796" s="1199">
        <v>9522346.1699999999</v>
      </c>
      <c r="J796" s="1200" t="s">
        <v>671</v>
      </c>
      <c r="K796" s="1201"/>
      <c r="L796" s="1202"/>
      <c r="M796" s="1203"/>
      <c r="N796" s="1204"/>
      <c r="O796" s="1205"/>
      <c r="P796" s="1205"/>
      <c r="Q796" s="1206"/>
      <c r="R796" s="1207"/>
    </row>
    <row r="797" spans="1:18">
      <c r="A797" s="1195"/>
      <c r="B797" s="1196" t="s">
        <v>1127</v>
      </c>
      <c r="C797" s="1196" t="s">
        <v>856</v>
      </c>
      <c r="D797" s="1196" t="s">
        <v>97</v>
      </c>
      <c r="E797" s="1197">
        <v>41222</v>
      </c>
      <c r="F797" s="1198"/>
      <c r="G797" s="1199"/>
      <c r="H797" s="1199"/>
      <c r="I797" s="1199"/>
      <c r="J797" s="1200"/>
      <c r="K797" s="1201">
        <v>8025750</v>
      </c>
      <c r="L797" s="1202"/>
      <c r="M797" s="1203">
        <v>8700</v>
      </c>
      <c r="N797" s="1204">
        <v>922.5</v>
      </c>
      <c r="O797" s="1205">
        <v>-674250</v>
      </c>
      <c r="P797" s="1205"/>
      <c r="Q797" s="1206">
        <v>256118.75</v>
      </c>
      <c r="R797" s="1207">
        <v>261</v>
      </c>
    </row>
    <row r="798" spans="1:18">
      <c r="A798" s="1195"/>
      <c r="B798" s="1196" t="s">
        <v>1127</v>
      </c>
      <c r="C798" s="1196" t="s">
        <v>856</v>
      </c>
      <c r="D798" s="1196" t="s">
        <v>97</v>
      </c>
      <c r="E798" s="1197">
        <v>41285</v>
      </c>
      <c r="F798" s="1198"/>
      <c r="G798" s="1199"/>
      <c r="H798" s="1199"/>
      <c r="I798" s="1199"/>
      <c r="J798" s="1200"/>
      <c r="K798" s="1201"/>
      <c r="L798" s="1202">
        <v>-80257.5</v>
      </c>
      <c r="M798" s="1203"/>
      <c r="N798" s="1204"/>
      <c r="O798" s="1205"/>
      <c r="P798" s="1205"/>
      <c r="Q798" s="1206"/>
      <c r="R798" s="1207"/>
    </row>
    <row r="799" spans="1:18">
      <c r="A799" s="1195" t="s">
        <v>1979</v>
      </c>
      <c r="B799" s="1196" t="s">
        <v>1128</v>
      </c>
      <c r="C799" s="1196" t="s">
        <v>1129</v>
      </c>
      <c r="D799" s="1196" t="s">
        <v>67</v>
      </c>
      <c r="E799" s="1197">
        <v>39871</v>
      </c>
      <c r="F799" s="1198" t="s">
        <v>49</v>
      </c>
      <c r="G799" s="1199">
        <v>7570000</v>
      </c>
      <c r="H799" s="1199">
        <v>0</v>
      </c>
      <c r="I799" s="1199">
        <v>8702021.25</v>
      </c>
      <c r="J799" s="1200" t="s">
        <v>671</v>
      </c>
      <c r="K799" s="1201"/>
      <c r="L799" s="1202"/>
      <c r="M799" s="1203"/>
      <c r="N799" s="1204"/>
      <c r="O799" s="1205"/>
      <c r="P799" s="1205"/>
      <c r="Q799" s="1206"/>
      <c r="R799" s="1207"/>
    </row>
    <row r="800" spans="1:18">
      <c r="A800" s="1195"/>
      <c r="B800" s="1196" t="s">
        <v>1128</v>
      </c>
      <c r="C800" s="1196" t="s">
        <v>1129</v>
      </c>
      <c r="D800" s="1196" t="s">
        <v>67</v>
      </c>
      <c r="E800" s="1197">
        <v>41211</v>
      </c>
      <c r="F800" s="1198"/>
      <c r="G800" s="1199"/>
      <c r="H800" s="1199"/>
      <c r="I800" s="1199"/>
      <c r="J800" s="1200"/>
      <c r="K800" s="1201">
        <v>26398.99</v>
      </c>
      <c r="L800" s="1202"/>
      <c r="M800" s="1203">
        <v>29</v>
      </c>
      <c r="N800" s="1204">
        <v>910.3</v>
      </c>
      <c r="O800" s="1205">
        <v>-2601.0100000000002</v>
      </c>
      <c r="P800" s="1205"/>
      <c r="Q800" s="1206"/>
      <c r="R800" s="1207"/>
    </row>
    <row r="801" spans="1:18">
      <c r="A801" s="1195"/>
      <c r="B801" s="1196" t="s">
        <v>1128</v>
      </c>
      <c r="C801" s="1196" t="s">
        <v>1129</v>
      </c>
      <c r="D801" s="1196" t="s">
        <v>67</v>
      </c>
      <c r="E801" s="1197">
        <v>41213</v>
      </c>
      <c r="F801" s="1198"/>
      <c r="G801" s="1199"/>
      <c r="H801" s="1199"/>
      <c r="I801" s="1199"/>
      <c r="J801" s="1200"/>
      <c r="K801" s="1201">
        <v>6864647.71</v>
      </c>
      <c r="L801" s="1202"/>
      <c r="M801" s="1203">
        <v>7541</v>
      </c>
      <c r="N801" s="1204">
        <v>910.3</v>
      </c>
      <c r="O801" s="1205">
        <v>-676352.29</v>
      </c>
      <c r="P801" s="1205"/>
      <c r="Q801" s="1206">
        <v>362118.92</v>
      </c>
      <c r="R801" s="1207">
        <v>379</v>
      </c>
    </row>
    <row r="802" spans="1:18">
      <c r="A802" s="1195"/>
      <c r="B802" s="1196" t="s">
        <v>1128</v>
      </c>
      <c r="C802" s="1196" t="s">
        <v>1129</v>
      </c>
      <c r="D802" s="1196" t="s">
        <v>67</v>
      </c>
      <c r="E802" s="1197">
        <v>41285</v>
      </c>
      <c r="F802" s="1198"/>
      <c r="G802" s="1199"/>
      <c r="H802" s="1199"/>
      <c r="I802" s="1199"/>
      <c r="J802" s="1200"/>
      <c r="K802" s="1201"/>
      <c r="L802" s="1202">
        <v>-68910.460000000006</v>
      </c>
      <c r="M802" s="1203"/>
      <c r="N802" s="1204"/>
      <c r="O802" s="1205"/>
      <c r="P802" s="1205"/>
      <c r="Q802" s="1206"/>
      <c r="R802" s="1207"/>
    </row>
    <row r="803" spans="1:18">
      <c r="A803" s="1195" t="s">
        <v>2017</v>
      </c>
      <c r="B803" s="1196" t="s">
        <v>1130</v>
      </c>
      <c r="C803" s="1196" t="s">
        <v>1131</v>
      </c>
      <c r="D803" s="1196" t="s">
        <v>123</v>
      </c>
      <c r="E803" s="1197">
        <v>40053</v>
      </c>
      <c r="F803" s="1198" t="s">
        <v>49</v>
      </c>
      <c r="G803" s="1199">
        <v>20699000</v>
      </c>
      <c r="H803" s="1199">
        <v>0</v>
      </c>
      <c r="I803" s="1199">
        <v>24059476.66</v>
      </c>
      <c r="J803" s="1200" t="s">
        <v>655</v>
      </c>
      <c r="K803" s="1201"/>
      <c r="L803" s="1202"/>
      <c r="M803" s="1203"/>
      <c r="N803" s="1204"/>
      <c r="O803" s="1205"/>
      <c r="P803" s="1205"/>
      <c r="Q803" s="1206"/>
      <c r="R803" s="1207"/>
    </row>
    <row r="804" spans="1:18">
      <c r="A804" s="1195"/>
      <c r="B804" s="1196" t="s">
        <v>1130</v>
      </c>
      <c r="C804" s="1196" t="s">
        <v>1131</v>
      </c>
      <c r="D804" s="1196" t="s">
        <v>123</v>
      </c>
      <c r="E804" s="1197">
        <v>40808</v>
      </c>
      <c r="F804" s="1198"/>
      <c r="G804" s="1199"/>
      <c r="H804" s="1199"/>
      <c r="I804" s="1199"/>
      <c r="J804" s="1200"/>
      <c r="K804" s="1201">
        <v>20699000</v>
      </c>
      <c r="L804" s="1202"/>
      <c r="M804" s="1203">
        <v>2069.9</v>
      </c>
      <c r="N804" s="1204">
        <v>10000</v>
      </c>
      <c r="O804" s="1205"/>
      <c r="P804" s="1205"/>
      <c r="Q804" s="1206">
        <v>1030000</v>
      </c>
      <c r="R804" s="1207">
        <v>103</v>
      </c>
    </row>
    <row r="805" spans="1:18">
      <c r="A805" s="1195">
        <v>11</v>
      </c>
      <c r="B805" s="1196" t="s">
        <v>1132</v>
      </c>
      <c r="C805" s="1196" t="s">
        <v>1133</v>
      </c>
      <c r="D805" s="1196" t="s">
        <v>97</v>
      </c>
      <c r="E805" s="1197">
        <v>39766</v>
      </c>
      <c r="F805" s="1198" t="s">
        <v>26</v>
      </c>
      <c r="G805" s="1199">
        <v>866540000</v>
      </c>
      <c r="H805" s="1199">
        <v>0</v>
      </c>
      <c r="I805" s="1199">
        <v>1037467405.5599999</v>
      </c>
      <c r="J805" s="1200" t="s">
        <v>655</v>
      </c>
      <c r="K805" s="1201"/>
      <c r="L805" s="1202"/>
      <c r="M805" s="1203"/>
      <c r="N805" s="1204"/>
      <c r="O805" s="1205"/>
      <c r="P805" s="1205"/>
      <c r="Q805" s="1206"/>
      <c r="R805" s="1207"/>
    </row>
    <row r="806" spans="1:18">
      <c r="A806" s="1195"/>
      <c r="B806" s="1196" t="s">
        <v>1132</v>
      </c>
      <c r="C806" s="1196" t="s">
        <v>1133</v>
      </c>
      <c r="D806" s="1196" t="s">
        <v>97</v>
      </c>
      <c r="E806" s="1197">
        <v>40534</v>
      </c>
      <c r="F806" s="1198"/>
      <c r="G806" s="1199"/>
      <c r="H806" s="1199"/>
      <c r="I806" s="1199"/>
      <c r="J806" s="1200"/>
      <c r="K806" s="1201">
        <v>866540000</v>
      </c>
      <c r="L806" s="1202"/>
      <c r="M806" s="1203">
        <v>866540</v>
      </c>
      <c r="N806" s="1204">
        <v>1000</v>
      </c>
      <c r="O806" s="1205"/>
      <c r="P806" s="1205"/>
      <c r="Q806" s="1206"/>
      <c r="R806" s="1207"/>
    </row>
    <row r="807" spans="1:18">
      <c r="A807" s="1195"/>
      <c r="B807" s="1196" t="s">
        <v>1132</v>
      </c>
      <c r="C807" s="1196" t="s">
        <v>1133</v>
      </c>
      <c r="D807" s="1196" t="s">
        <v>97</v>
      </c>
      <c r="E807" s="1197">
        <v>40611</v>
      </c>
      <c r="F807" s="1198"/>
      <c r="G807" s="1199"/>
      <c r="H807" s="1199"/>
      <c r="I807" s="1199"/>
      <c r="J807" s="1200"/>
      <c r="K807" s="1201"/>
      <c r="L807" s="1202"/>
      <c r="M807" s="1203"/>
      <c r="N807" s="1204"/>
      <c r="O807" s="1205"/>
      <c r="P807" s="1205"/>
      <c r="Q807" s="1206">
        <v>79700000</v>
      </c>
      <c r="R807" s="1207">
        <v>14842320.789999999</v>
      </c>
    </row>
    <row r="808" spans="1:18">
      <c r="A808" s="1195" t="s">
        <v>2000</v>
      </c>
      <c r="B808" s="1196" t="s">
        <v>1134</v>
      </c>
      <c r="C808" s="1196" t="s">
        <v>1135</v>
      </c>
      <c r="D808" s="1196" t="s">
        <v>38</v>
      </c>
      <c r="E808" s="1197">
        <v>40053</v>
      </c>
      <c r="F808" s="1198" t="s">
        <v>53</v>
      </c>
      <c r="G808" s="1199">
        <v>3223000</v>
      </c>
      <c r="H808" s="1199">
        <v>0</v>
      </c>
      <c r="I808" s="1199">
        <v>2820256.96</v>
      </c>
      <c r="J808" s="1200" t="s">
        <v>671</v>
      </c>
      <c r="K808" s="1201"/>
      <c r="L808" s="1202"/>
      <c r="M808" s="1203"/>
      <c r="N808" s="1204"/>
      <c r="O808" s="1205"/>
      <c r="P808" s="1205"/>
      <c r="Q808" s="1206"/>
      <c r="R808" s="1207"/>
    </row>
    <row r="809" spans="1:18">
      <c r="A809" s="1195"/>
      <c r="B809" s="1196" t="s">
        <v>1134</v>
      </c>
      <c r="C809" s="1196" t="s">
        <v>1135</v>
      </c>
      <c r="D809" s="1196" t="s">
        <v>38</v>
      </c>
      <c r="E809" s="1197">
        <v>41263</v>
      </c>
      <c r="F809" s="1198"/>
      <c r="G809" s="1199"/>
      <c r="H809" s="1199"/>
      <c r="I809" s="1199"/>
      <c r="J809" s="1200"/>
      <c r="K809" s="1201">
        <v>2336675</v>
      </c>
      <c r="L809" s="1202"/>
      <c r="M809" s="1203">
        <v>3223</v>
      </c>
      <c r="N809" s="1204">
        <v>725</v>
      </c>
      <c r="O809" s="1205">
        <v>-886325</v>
      </c>
      <c r="P809" s="1205"/>
      <c r="Q809" s="1206"/>
      <c r="R809" s="1207"/>
    </row>
    <row r="810" spans="1:18">
      <c r="A810" s="1195"/>
      <c r="B810" s="1196" t="s">
        <v>1134</v>
      </c>
      <c r="C810" s="1196" t="s">
        <v>1135</v>
      </c>
      <c r="D810" s="1196" t="s">
        <v>38</v>
      </c>
      <c r="E810" s="1197">
        <v>41285</v>
      </c>
      <c r="F810" s="1198"/>
      <c r="G810" s="1199"/>
      <c r="H810" s="1199"/>
      <c r="I810" s="1199"/>
      <c r="J810" s="1200"/>
      <c r="K810" s="1201"/>
      <c r="L810" s="1202">
        <v>-23366.75</v>
      </c>
      <c r="M810" s="1203"/>
      <c r="N810" s="1204"/>
      <c r="O810" s="1205"/>
      <c r="P810" s="1205"/>
      <c r="Q810" s="1206"/>
      <c r="R810" s="1207"/>
    </row>
    <row r="811" spans="1:18">
      <c r="A811" s="1195"/>
      <c r="B811" s="1196" t="s">
        <v>1134</v>
      </c>
      <c r="C811" s="1196" t="s">
        <v>1135</v>
      </c>
      <c r="D811" s="1196" t="s">
        <v>38</v>
      </c>
      <c r="E811" s="1197">
        <v>41359</v>
      </c>
      <c r="F811" s="1198"/>
      <c r="G811" s="1199"/>
      <c r="H811" s="1199"/>
      <c r="I811" s="1199"/>
      <c r="J811" s="1200"/>
      <c r="K811" s="1201"/>
      <c r="L811" s="1202">
        <v>-26633.25</v>
      </c>
      <c r="M811" s="1203"/>
      <c r="N811" s="1204"/>
      <c r="O811" s="1205"/>
      <c r="P811" s="1205"/>
      <c r="Q811" s="1206"/>
      <c r="R811" s="1207"/>
    </row>
    <row r="812" spans="1:18">
      <c r="A812" s="1195">
        <v>8</v>
      </c>
      <c r="B812" s="1196" t="s">
        <v>1136</v>
      </c>
      <c r="C812" s="1196" t="s">
        <v>1137</v>
      </c>
      <c r="D812" s="1196" t="s">
        <v>105</v>
      </c>
      <c r="E812" s="1197">
        <v>39885</v>
      </c>
      <c r="F812" s="1198" t="s">
        <v>49</v>
      </c>
      <c r="G812" s="1199">
        <v>6398000</v>
      </c>
      <c r="H812" s="1199">
        <v>0</v>
      </c>
      <c r="I812" s="1199">
        <v>4118886.85</v>
      </c>
      <c r="J812" s="1200" t="s">
        <v>671</v>
      </c>
      <c r="K812" s="1201"/>
      <c r="L812" s="1202"/>
      <c r="M812" s="1203"/>
      <c r="N812" s="1204"/>
      <c r="O812" s="1205"/>
      <c r="P812" s="1205"/>
      <c r="Q812" s="1206"/>
      <c r="R812" s="1207"/>
    </row>
    <row r="813" spans="1:18">
      <c r="A813" s="1195"/>
      <c r="B813" s="1196" t="s">
        <v>1136</v>
      </c>
      <c r="C813" s="1196" t="s">
        <v>1137</v>
      </c>
      <c r="D813" s="1196" t="s">
        <v>105</v>
      </c>
      <c r="E813" s="1197">
        <v>41498</v>
      </c>
      <c r="F813" s="1198"/>
      <c r="G813" s="1199"/>
      <c r="H813" s="1199"/>
      <c r="I813" s="1199"/>
      <c r="J813" s="1200"/>
      <c r="K813" s="1201">
        <v>3247112.96</v>
      </c>
      <c r="L813" s="1202"/>
      <c r="M813" s="1203">
        <v>6398</v>
      </c>
      <c r="N813" s="1204">
        <v>507.5</v>
      </c>
      <c r="O813" s="1205">
        <v>-3150887.04</v>
      </c>
      <c r="P813" s="1205"/>
      <c r="Q813" s="1206">
        <v>139320</v>
      </c>
      <c r="R813" s="1207">
        <v>320</v>
      </c>
    </row>
    <row r="814" spans="1:18">
      <c r="A814" s="1195"/>
      <c r="B814" s="1196" t="s">
        <v>1136</v>
      </c>
      <c r="C814" s="1196" t="s">
        <v>1137</v>
      </c>
      <c r="D814" s="1196" t="s">
        <v>105</v>
      </c>
      <c r="E814" s="1197">
        <v>41529</v>
      </c>
      <c r="F814" s="1198"/>
      <c r="G814" s="1199"/>
      <c r="H814" s="1199"/>
      <c r="I814" s="1199"/>
      <c r="J814" s="1200"/>
      <c r="K814" s="1201"/>
      <c r="L814" s="1202">
        <v>-25000</v>
      </c>
      <c r="M814" s="1203"/>
      <c r="N814" s="1204"/>
      <c r="O814" s="1205"/>
      <c r="P814" s="1205"/>
      <c r="Q814" s="1206"/>
      <c r="R814" s="1207"/>
    </row>
    <row r="815" spans="1:18">
      <c r="A815" s="1195">
        <v>11</v>
      </c>
      <c r="B815" s="1196" t="s">
        <v>1138</v>
      </c>
      <c r="C815" s="1196" t="s">
        <v>1139</v>
      </c>
      <c r="D815" s="1196" t="s">
        <v>116</v>
      </c>
      <c r="E815" s="1197">
        <v>39794</v>
      </c>
      <c r="F815" s="1198" t="s">
        <v>26</v>
      </c>
      <c r="G815" s="1199">
        <v>10000000</v>
      </c>
      <c r="H815" s="1199">
        <v>0</v>
      </c>
      <c r="I815" s="1199">
        <v>12147768.630000001</v>
      </c>
      <c r="J815" s="1200" t="s">
        <v>655</v>
      </c>
      <c r="K815" s="1201"/>
      <c r="L815" s="1202"/>
      <c r="M815" s="1203"/>
      <c r="N815" s="1204"/>
      <c r="O815" s="1205"/>
      <c r="P815" s="1205"/>
      <c r="Q815" s="1206"/>
      <c r="R815" s="1207"/>
    </row>
    <row r="816" spans="1:18">
      <c r="A816" s="1195"/>
      <c r="B816" s="1196" t="s">
        <v>1138</v>
      </c>
      <c r="C816" s="1196" t="s">
        <v>1139</v>
      </c>
      <c r="D816" s="1196" t="s">
        <v>116</v>
      </c>
      <c r="E816" s="1197">
        <v>40275</v>
      </c>
      <c r="F816" s="1198"/>
      <c r="G816" s="1199"/>
      <c r="H816" s="1199"/>
      <c r="I816" s="1199"/>
      <c r="J816" s="1200"/>
      <c r="K816" s="1201">
        <v>10000000</v>
      </c>
      <c r="L816" s="1202"/>
      <c r="M816" s="1203">
        <v>10000</v>
      </c>
      <c r="N816" s="1204">
        <v>1000</v>
      </c>
      <c r="O816" s="1205"/>
      <c r="P816" s="1205"/>
      <c r="Q816" s="1206">
        <v>1488046.41</v>
      </c>
      <c r="R816" s="1207">
        <v>199203</v>
      </c>
    </row>
    <row r="817" spans="1:18">
      <c r="A817" s="1195" t="s">
        <v>2018</v>
      </c>
      <c r="B817" s="1196" t="s">
        <v>1140</v>
      </c>
      <c r="C817" s="1196" t="s">
        <v>1141</v>
      </c>
      <c r="D817" s="1196" t="s">
        <v>89</v>
      </c>
      <c r="E817" s="1197">
        <v>39871</v>
      </c>
      <c r="F817" s="1198" t="s">
        <v>26</v>
      </c>
      <c r="G817" s="1199">
        <v>30000000</v>
      </c>
      <c r="H817" s="1199">
        <v>0</v>
      </c>
      <c r="I817" s="1199">
        <v>36472843.939999998</v>
      </c>
      <c r="J817" s="1200" t="s">
        <v>655</v>
      </c>
      <c r="K817" s="1201"/>
      <c r="L817" s="1202"/>
      <c r="M817" s="1203"/>
      <c r="N817" s="1204"/>
      <c r="O817" s="1205"/>
      <c r="P817" s="1205"/>
      <c r="Q817" s="1206"/>
      <c r="R817" s="1207"/>
    </row>
    <row r="818" spans="1:18">
      <c r="A818" s="1195"/>
      <c r="B818" s="1196" t="s">
        <v>1140</v>
      </c>
      <c r="C818" s="1196" t="s">
        <v>1141</v>
      </c>
      <c r="D818" s="1196" t="s">
        <v>89</v>
      </c>
      <c r="E818" s="1197">
        <v>40450</v>
      </c>
      <c r="F818" s="1198"/>
      <c r="G818" s="1199"/>
      <c r="H818" s="1199"/>
      <c r="I818" s="1199"/>
      <c r="J818" s="1200"/>
      <c r="K818" s="1201">
        <v>30000000</v>
      </c>
      <c r="L818" s="1202"/>
      <c r="M818" s="1203">
        <v>30000</v>
      </c>
      <c r="N818" s="1204">
        <v>1000</v>
      </c>
      <c r="O818" s="1205"/>
      <c r="P818" s="1205"/>
      <c r="Q818" s="1206"/>
      <c r="R818" s="1207"/>
    </row>
    <row r="819" spans="1:18">
      <c r="A819" s="1195"/>
      <c r="B819" s="1196" t="s">
        <v>1140</v>
      </c>
      <c r="C819" s="1196" t="s">
        <v>1141</v>
      </c>
      <c r="D819" s="1196" t="s">
        <v>89</v>
      </c>
      <c r="E819" s="1197">
        <v>41516</v>
      </c>
      <c r="F819" s="1198"/>
      <c r="G819" s="1199"/>
      <c r="H819" s="1199"/>
      <c r="I819" s="1199"/>
      <c r="J819" s="1200"/>
      <c r="K819" s="1201"/>
      <c r="L819" s="1202"/>
      <c r="M819" s="1203"/>
      <c r="N819" s="1204"/>
      <c r="O819" s="1205"/>
      <c r="P819" s="1205"/>
      <c r="Q819" s="1206">
        <v>4089510.61</v>
      </c>
      <c r="R819" s="1207">
        <v>513113</v>
      </c>
    </row>
    <row r="820" spans="1:18">
      <c r="A820" s="1195" t="s">
        <v>1977</v>
      </c>
      <c r="B820" s="1196" t="s">
        <v>1142</v>
      </c>
      <c r="C820" s="1196" t="s">
        <v>1143</v>
      </c>
      <c r="D820" s="1196" t="s">
        <v>88</v>
      </c>
      <c r="E820" s="1197">
        <v>39829</v>
      </c>
      <c r="F820" s="1198" t="s">
        <v>49</v>
      </c>
      <c r="G820" s="1199">
        <v>12000000</v>
      </c>
      <c r="H820" s="1199">
        <v>0</v>
      </c>
      <c r="I820" s="1199">
        <v>12837983.33</v>
      </c>
      <c r="J820" s="1200" t="s">
        <v>655</v>
      </c>
      <c r="K820" s="1201"/>
      <c r="L820" s="1202"/>
      <c r="M820" s="1203"/>
      <c r="N820" s="1204"/>
      <c r="O820" s="1205"/>
      <c r="P820" s="1205"/>
      <c r="Q820" s="1206"/>
      <c r="R820" s="1207"/>
    </row>
    <row r="821" spans="1:18">
      <c r="A821" s="1195"/>
      <c r="B821" s="1196" t="s">
        <v>1142</v>
      </c>
      <c r="C821" s="1196" t="s">
        <v>1143</v>
      </c>
      <c r="D821" s="1196" t="s">
        <v>88</v>
      </c>
      <c r="E821" s="1197">
        <v>39960</v>
      </c>
      <c r="F821" s="1198"/>
      <c r="G821" s="1199"/>
      <c r="H821" s="1199"/>
      <c r="I821" s="1199"/>
      <c r="J821" s="1200"/>
      <c r="K821" s="1201">
        <v>12000000</v>
      </c>
      <c r="L821" s="1202"/>
      <c r="M821" s="1203">
        <v>12000</v>
      </c>
      <c r="N821" s="1204">
        <v>1000</v>
      </c>
      <c r="O821" s="1205"/>
      <c r="P821" s="1205"/>
      <c r="Q821" s="1206">
        <v>600000</v>
      </c>
      <c r="R821" s="1207">
        <v>600</v>
      </c>
    </row>
    <row r="822" spans="1:18">
      <c r="A822" s="1195" t="s">
        <v>2019</v>
      </c>
      <c r="B822" s="1196" t="s">
        <v>1144</v>
      </c>
      <c r="C822" s="1196" t="s">
        <v>1145</v>
      </c>
      <c r="D822" s="1196" t="s">
        <v>131</v>
      </c>
      <c r="E822" s="1197">
        <v>39850</v>
      </c>
      <c r="F822" s="1198" t="s">
        <v>26</v>
      </c>
      <c r="G822" s="1199">
        <v>33900000</v>
      </c>
      <c r="H822" s="1199">
        <v>0</v>
      </c>
      <c r="I822" s="1199">
        <v>40834859.350000001</v>
      </c>
      <c r="J822" s="1200" t="s">
        <v>655</v>
      </c>
      <c r="K822" s="1201"/>
      <c r="L822" s="1202"/>
      <c r="M822" s="1203"/>
      <c r="N822" s="1204"/>
      <c r="O822" s="1205"/>
      <c r="P822" s="1205"/>
      <c r="Q822" s="1206"/>
      <c r="R822" s="1207"/>
    </row>
    <row r="823" spans="1:18">
      <c r="A823" s="1195"/>
      <c r="B823" s="1196" t="s">
        <v>1144</v>
      </c>
      <c r="C823" s="1196" t="s">
        <v>1145</v>
      </c>
      <c r="D823" s="1196" t="s">
        <v>131</v>
      </c>
      <c r="E823" s="1197">
        <v>40884</v>
      </c>
      <c r="F823" s="1198"/>
      <c r="G823" s="1199"/>
      <c r="H823" s="1199"/>
      <c r="I823" s="1199"/>
      <c r="J823" s="1200"/>
      <c r="K823" s="1201">
        <v>33900000</v>
      </c>
      <c r="L823" s="1202"/>
      <c r="M823" s="1203">
        <v>35595</v>
      </c>
      <c r="N823" s="1204">
        <v>1000</v>
      </c>
      <c r="O823" s="1205"/>
      <c r="P823" s="1205">
        <v>1695000</v>
      </c>
      <c r="Q823" s="1206"/>
      <c r="R823" s="1207"/>
    </row>
    <row r="824" spans="1:18">
      <c r="A824" s="1195" t="s">
        <v>1978</v>
      </c>
      <c r="B824" s="1196" t="s">
        <v>1146</v>
      </c>
      <c r="C824" s="1196" t="s">
        <v>1147</v>
      </c>
      <c r="D824" s="1196" t="s">
        <v>88</v>
      </c>
      <c r="E824" s="1197">
        <v>39857</v>
      </c>
      <c r="F824" s="1198" t="s">
        <v>49</v>
      </c>
      <c r="G824" s="1199">
        <v>4797000</v>
      </c>
      <c r="H824" s="1199">
        <v>0</v>
      </c>
      <c r="I824" s="1199">
        <v>5713865</v>
      </c>
      <c r="J824" s="1200" t="s">
        <v>655</v>
      </c>
      <c r="K824" s="1201"/>
      <c r="L824" s="1202"/>
      <c r="M824" s="1203"/>
      <c r="N824" s="1204"/>
      <c r="O824" s="1205"/>
      <c r="P824" s="1205"/>
      <c r="Q824" s="1206"/>
      <c r="R824" s="1207"/>
    </row>
    <row r="825" spans="1:18">
      <c r="A825" s="1195"/>
      <c r="B825" s="1196" t="s">
        <v>1146</v>
      </c>
      <c r="C825" s="1196" t="s">
        <v>1147</v>
      </c>
      <c r="D825" s="1196" t="s">
        <v>88</v>
      </c>
      <c r="E825" s="1197">
        <v>40801</v>
      </c>
      <c r="F825" s="1198"/>
      <c r="G825" s="1199"/>
      <c r="H825" s="1199"/>
      <c r="I825" s="1199"/>
      <c r="J825" s="1200"/>
      <c r="K825" s="1201">
        <v>4797000</v>
      </c>
      <c r="L825" s="1202"/>
      <c r="M825" s="1203">
        <v>4797</v>
      </c>
      <c r="N825" s="1204">
        <v>1000</v>
      </c>
      <c r="O825" s="1205"/>
      <c r="P825" s="1205"/>
      <c r="Q825" s="1206">
        <v>240000</v>
      </c>
      <c r="R825" s="1207">
        <v>240</v>
      </c>
    </row>
    <row r="826" spans="1:18">
      <c r="A826" s="1195" t="s">
        <v>2020</v>
      </c>
      <c r="B826" s="1196" t="s">
        <v>1148</v>
      </c>
      <c r="C826" s="1196" t="s">
        <v>1149</v>
      </c>
      <c r="D826" s="1196" t="s">
        <v>101</v>
      </c>
      <c r="E826" s="1197">
        <v>39864</v>
      </c>
      <c r="F826" s="1198" t="s">
        <v>26</v>
      </c>
      <c r="G826" s="1199">
        <v>116000000</v>
      </c>
      <c r="H826" s="1199">
        <v>0</v>
      </c>
      <c r="I826" s="1199">
        <v>131383055.11</v>
      </c>
      <c r="J826" s="1200" t="s">
        <v>655</v>
      </c>
      <c r="K826" s="1201"/>
      <c r="L826" s="1202"/>
      <c r="M826" s="1203"/>
      <c r="N826" s="1204"/>
      <c r="O826" s="1205"/>
      <c r="P826" s="1205"/>
      <c r="Q826" s="1206"/>
      <c r="R826" s="1207"/>
    </row>
    <row r="827" spans="1:18">
      <c r="A827" s="1195"/>
      <c r="B827" s="1196" t="s">
        <v>1148</v>
      </c>
      <c r="C827" s="1196" t="s">
        <v>1149</v>
      </c>
      <c r="D827" s="1196" t="s">
        <v>101</v>
      </c>
      <c r="E827" s="1197">
        <v>40808</v>
      </c>
      <c r="F827" s="1198"/>
      <c r="G827" s="1199"/>
      <c r="H827" s="1199"/>
      <c r="I827" s="1199"/>
      <c r="J827" s="1200"/>
      <c r="K827" s="1201">
        <v>116000000</v>
      </c>
      <c r="L827" s="1202"/>
      <c r="M827" s="1203">
        <v>116000</v>
      </c>
      <c r="N827" s="1204">
        <v>1000</v>
      </c>
      <c r="O827" s="1205"/>
      <c r="P827" s="1205"/>
      <c r="Q827" s="1206"/>
      <c r="R827" s="1207"/>
    </row>
    <row r="828" spans="1:18">
      <c r="A828" s="1195"/>
      <c r="B828" s="1196" t="s">
        <v>1148</v>
      </c>
      <c r="C828" s="1196" t="s">
        <v>1149</v>
      </c>
      <c r="D828" s="1196" t="s">
        <v>101</v>
      </c>
      <c r="E828" s="1197">
        <v>40870</v>
      </c>
      <c r="F828" s="1198"/>
      <c r="G828" s="1199"/>
      <c r="H828" s="1199"/>
      <c r="I828" s="1199"/>
      <c r="J828" s="1200"/>
      <c r="K828" s="1201"/>
      <c r="L828" s="1202"/>
      <c r="M828" s="1203"/>
      <c r="N828" s="1204"/>
      <c r="O828" s="1205"/>
      <c r="P828" s="1205"/>
      <c r="Q828" s="1206">
        <v>367500</v>
      </c>
      <c r="R828" s="1207">
        <v>991453</v>
      </c>
    </row>
    <row r="829" spans="1:18">
      <c r="A829" s="1195">
        <v>11</v>
      </c>
      <c r="B829" s="1196" t="s">
        <v>1150</v>
      </c>
      <c r="C829" s="1196" t="s">
        <v>1151</v>
      </c>
      <c r="D829" s="1196" t="s">
        <v>80</v>
      </c>
      <c r="E829" s="1197">
        <v>39787</v>
      </c>
      <c r="F829" s="1198" t="s">
        <v>26</v>
      </c>
      <c r="G829" s="1199">
        <v>193000000</v>
      </c>
      <c r="H829" s="1199">
        <v>0</v>
      </c>
      <c r="I829" s="1199">
        <v>222528333.33000001</v>
      </c>
      <c r="J829" s="1200" t="s">
        <v>655</v>
      </c>
      <c r="K829" s="1201"/>
      <c r="L829" s="1202"/>
      <c r="M829" s="1203"/>
      <c r="N829" s="1204"/>
      <c r="O829" s="1205"/>
      <c r="P829" s="1205"/>
      <c r="Q829" s="1206"/>
      <c r="R829" s="1207"/>
    </row>
    <row r="830" spans="1:18">
      <c r="A830" s="1195"/>
      <c r="B830" s="1196" t="s">
        <v>1150</v>
      </c>
      <c r="C830" s="1196" t="s">
        <v>1151</v>
      </c>
      <c r="D830" s="1196" t="s">
        <v>80</v>
      </c>
      <c r="E830" s="1197">
        <v>40870</v>
      </c>
      <c r="F830" s="1198"/>
      <c r="G830" s="1199"/>
      <c r="H830" s="1199"/>
      <c r="I830" s="1199"/>
      <c r="J830" s="1200"/>
      <c r="K830" s="1201">
        <v>193000000</v>
      </c>
      <c r="L830" s="1202"/>
      <c r="M830" s="1203">
        <v>193000</v>
      </c>
      <c r="N830" s="1204">
        <v>1000</v>
      </c>
      <c r="O830" s="1205"/>
      <c r="P830" s="1205"/>
      <c r="Q830" s="1206"/>
      <c r="R830" s="1207"/>
    </row>
    <row r="831" spans="1:18">
      <c r="A831" s="1195"/>
      <c r="B831" s="1196" t="s">
        <v>1150</v>
      </c>
      <c r="C831" s="1196" t="s">
        <v>1151</v>
      </c>
      <c r="D831" s="1196" t="s">
        <v>80</v>
      </c>
      <c r="E831" s="1197">
        <v>40898</v>
      </c>
      <c r="F831" s="1198"/>
      <c r="G831" s="1199"/>
      <c r="H831" s="1199"/>
      <c r="I831" s="1199"/>
      <c r="J831" s="1200"/>
      <c r="K831" s="1201"/>
      <c r="L831" s="1202"/>
      <c r="M831" s="1203"/>
      <c r="N831" s="1204"/>
      <c r="O831" s="1205"/>
      <c r="P831" s="1205"/>
      <c r="Q831" s="1206">
        <v>900000</v>
      </c>
      <c r="R831" s="1207">
        <v>1305230</v>
      </c>
    </row>
    <row r="832" spans="1:18">
      <c r="A832" s="1195" t="s">
        <v>1979</v>
      </c>
      <c r="B832" s="1196" t="s">
        <v>1152</v>
      </c>
      <c r="C832" s="1196" t="s">
        <v>1153</v>
      </c>
      <c r="D832" s="1196" t="s">
        <v>131</v>
      </c>
      <c r="E832" s="1197">
        <v>39885</v>
      </c>
      <c r="F832" s="1198" t="s">
        <v>49</v>
      </c>
      <c r="G832" s="1199">
        <v>13900000</v>
      </c>
      <c r="H832" s="1199">
        <v>0</v>
      </c>
      <c r="I832" s="1199">
        <v>15329326.439999999</v>
      </c>
      <c r="J832" s="1200" t="s">
        <v>671</v>
      </c>
      <c r="K832" s="1201"/>
      <c r="L832" s="1202"/>
      <c r="M832" s="1203"/>
      <c r="N832" s="1204"/>
      <c r="O832" s="1205"/>
      <c r="P832" s="1205"/>
      <c r="Q832" s="1206"/>
      <c r="R832" s="1207"/>
    </row>
    <row r="833" spans="1:18">
      <c r="A833" s="1195"/>
      <c r="B833" s="1196" t="s">
        <v>1152</v>
      </c>
      <c r="C833" s="1196" t="s">
        <v>1153</v>
      </c>
      <c r="D833" s="1196" t="s">
        <v>131</v>
      </c>
      <c r="E833" s="1197">
        <v>41150</v>
      </c>
      <c r="F833" s="1198"/>
      <c r="G833" s="1199"/>
      <c r="H833" s="1199"/>
      <c r="I833" s="1199"/>
      <c r="J833" s="1200"/>
      <c r="K833" s="1201">
        <v>12266750</v>
      </c>
      <c r="L833" s="1202">
        <v>-184001.25</v>
      </c>
      <c r="M833" s="1203">
        <v>13900</v>
      </c>
      <c r="N833" s="1204">
        <v>882.5</v>
      </c>
      <c r="O833" s="1205">
        <v>-1633250</v>
      </c>
      <c r="P833" s="1205"/>
      <c r="Q833" s="1206">
        <v>624674.68999999994</v>
      </c>
      <c r="R833" s="1207">
        <v>695</v>
      </c>
    </row>
    <row r="834" spans="1:18">
      <c r="A834" s="1195" t="s">
        <v>1978</v>
      </c>
      <c r="B834" s="1196" t="s">
        <v>1154</v>
      </c>
      <c r="C834" s="1196" t="s">
        <v>1155</v>
      </c>
      <c r="D834" s="1196" t="s">
        <v>123</v>
      </c>
      <c r="E834" s="1197">
        <v>39892</v>
      </c>
      <c r="F834" s="1198" t="s">
        <v>49</v>
      </c>
      <c r="G834" s="1199">
        <v>17836000</v>
      </c>
      <c r="H834" s="1199">
        <v>0</v>
      </c>
      <c r="I834" s="1199">
        <v>21033989.559999999</v>
      </c>
      <c r="J834" s="1200" t="s">
        <v>655</v>
      </c>
      <c r="K834" s="1201"/>
      <c r="L834" s="1202"/>
      <c r="M834" s="1203"/>
      <c r="N834" s="1204"/>
      <c r="O834" s="1205"/>
      <c r="P834" s="1205"/>
      <c r="Q834" s="1206"/>
      <c r="R834" s="1207"/>
    </row>
    <row r="835" spans="1:18">
      <c r="A835" s="1195"/>
      <c r="B835" s="1196" t="s">
        <v>1154</v>
      </c>
      <c r="C835" s="1196" t="s">
        <v>1155</v>
      </c>
      <c r="D835" s="1196" t="s">
        <v>123</v>
      </c>
      <c r="E835" s="1197">
        <v>40759</v>
      </c>
      <c r="F835" s="1198"/>
      <c r="G835" s="1199"/>
      <c r="H835" s="1199"/>
      <c r="I835" s="1199"/>
      <c r="J835" s="1200"/>
      <c r="K835" s="1201">
        <v>17836000</v>
      </c>
      <c r="L835" s="1202"/>
      <c r="M835" s="1203">
        <v>17836</v>
      </c>
      <c r="N835" s="1204">
        <v>1000</v>
      </c>
      <c r="O835" s="1205"/>
      <c r="P835" s="1205"/>
      <c r="Q835" s="1206">
        <v>892000</v>
      </c>
      <c r="R835" s="1207">
        <v>892</v>
      </c>
    </row>
    <row r="836" spans="1:18">
      <c r="A836" s="1195" t="s">
        <v>1987</v>
      </c>
      <c r="B836" s="1196" t="s">
        <v>1156</v>
      </c>
      <c r="C836" s="1196" t="s">
        <v>1157</v>
      </c>
      <c r="D836" s="1196" t="s">
        <v>16</v>
      </c>
      <c r="E836" s="1197">
        <v>39773</v>
      </c>
      <c r="F836" s="1198" t="s">
        <v>26</v>
      </c>
      <c r="G836" s="1199">
        <v>184011000</v>
      </c>
      <c r="H836" s="1199">
        <v>0</v>
      </c>
      <c r="I836" s="1199">
        <v>191464618</v>
      </c>
      <c r="J836" s="1200" t="s">
        <v>655</v>
      </c>
      <c r="K836" s="1201"/>
      <c r="L836" s="1202"/>
      <c r="M836" s="1203"/>
      <c r="N836" s="1204"/>
      <c r="O836" s="1205"/>
      <c r="P836" s="1205"/>
      <c r="Q836" s="1206"/>
      <c r="R836" s="1207"/>
    </row>
    <row r="837" spans="1:18">
      <c r="A837" s="1195"/>
      <c r="B837" s="1196" t="s">
        <v>1156</v>
      </c>
      <c r="C837" s="1196" t="s">
        <v>1157</v>
      </c>
      <c r="D837" s="1196" t="s">
        <v>16</v>
      </c>
      <c r="E837" s="1197">
        <v>39960</v>
      </c>
      <c r="F837" s="1198"/>
      <c r="G837" s="1199"/>
      <c r="H837" s="1199"/>
      <c r="I837" s="1199"/>
      <c r="J837" s="1200"/>
      <c r="K837" s="1201">
        <v>184011000</v>
      </c>
      <c r="L837" s="1202"/>
      <c r="M837" s="1203">
        <v>184011</v>
      </c>
      <c r="N837" s="1204">
        <v>1000</v>
      </c>
      <c r="O837" s="1205"/>
      <c r="P837" s="1205"/>
      <c r="Q837" s="1206"/>
      <c r="R837" s="1207"/>
    </row>
    <row r="838" spans="1:18">
      <c r="A838" s="1195"/>
      <c r="B838" s="1196" t="s">
        <v>1156</v>
      </c>
      <c r="C838" s="1196" t="s">
        <v>1157</v>
      </c>
      <c r="D838" s="1196" t="s">
        <v>16</v>
      </c>
      <c r="E838" s="1197">
        <v>39988</v>
      </c>
      <c r="F838" s="1198"/>
      <c r="G838" s="1199"/>
      <c r="H838" s="1199"/>
      <c r="I838" s="1199"/>
      <c r="J838" s="1200"/>
      <c r="K838" s="1201"/>
      <c r="L838" s="1202"/>
      <c r="M838" s="1203"/>
      <c r="N838" s="1204"/>
      <c r="O838" s="1205"/>
      <c r="P838" s="1205"/>
      <c r="Q838" s="1206">
        <v>2700000</v>
      </c>
      <c r="R838" s="1207">
        <v>953096</v>
      </c>
    </row>
    <row r="839" spans="1:18">
      <c r="A839" s="1195">
        <v>44</v>
      </c>
      <c r="B839" s="1196" t="s">
        <v>1158</v>
      </c>
      <c r="C839" s="1196" t="s">
        <v>1159</v>
      </c>
      <c r="D839" s="1196" t="s">
        <v>81</v>
      </c>
      <c r="E839" s="1197">
        <v>39885</v>
      </c>
      <c r="F839" s="1198" t="s">
        <v>26</v>
      </c>
      <c r="G839" s="1199">
        <v>17390000</v>
      </c>
      <c r="H839" s="1199">
        <v>0</v>
      </c>
      <c r="I839" s="1199">
        <v>19943580.329999998</v>
      </c>
      <c r="J839" s="1200" t="s">
        <v>655</v>
      </c>
      <c r="K839" s="1201"/>
      <c r="L839" s="1202"/>
      <c r="M839" s="1203"/>
      <c r="N839" s="1204"/>
      <c r="O839" s="1205"/>
      <c r="P839" s="1205"/>
      <c r="Q839" s="1206"/>
      <c r="R839" s="1207"/>
    </row>
    <row r="840" spans="1:18">
      <c r="A840" s="1195"/>
      <c r="B840" s="1196" t="s">
        <v>1158</v>
      </c>
      <c r="C840" s="1196" t="s">
        <v>1159</v>
      </c>
      <c r="D840" s="1196" t="s">
        <v>81</v>
      </c>
      <c r="E840" s="1197">
        <v>40801</v>
      </c>
      <c r="F840" s="1198"/>
      <c r="G840" s="1199"/>
      <c r="H840" s="1199"/>
      <c r="I840" s="1199"/>
      <c r="J840" s="1200"/>
      <c r="K840" s="1201">
        <v>17390000</v>
      </c>
      <c r="L840" s="1202"/>
      <c r="M840" s="1203">
        <v>17390</v>
      </c>
      <c r="N840" s="1204">
        <v>1000</v>
      </c>
      <c r="O840" s="1205"/>
      <c r="P840" s="1205"/>
      <c r="Q840" s="1206"/>
      <c r="R840" s="1207"/>
    </row>
    <row r="841" spans="1:18">
      <c r="A841" s="1195"/>
      <c r="B841" s="1196" t="s">
        <v>1158</v>
      </c>
      <c r="C841" s="1196" t="s">
        <v>1159</v>
      </c>
      <c r="D841" s="1196" t="s">
        <v>81</v>
      </c>
      <c r="E841" s="1197">
        <v>40863</v>
      </c>
      <c r="F841" s="1198"/>
      <c r="G841" s="1199"/>
      <c r="H841" s="1199"/>
      <c r="I841" s="1199"/>
      <c r="J841" s="1200"/>
      <c r="K841" s="1201"/>
      <c r="L841" s="1202"/>
      <c r="M841" s="1203"/>
      <c r="N841" s="1204"/>
      <c r="O841" s="1205"/>
      <c r="P841" s="1205"/>
      <c r="Q841" s="1206">
        <v>375000</v>
      </c>
      <c r="R841" s="1207">
        <v>352977</v>
      </c>
    </row>
    <row r="842" spans="1:18">
      <c r="A842" s="1195">
        <v>11</v>
      </c>
      <c r="B842" s="1196" t="s">
        <v>1160</v>
      </c>
      <c r="C842" s="1196" t="s">
        <v>1161</v>
      </c>
      <c r="D842" s="1196" t="s">
        <v>81</v>
      </c>
      <c r="E842" s="1197">
        <v>39773</v>
      </c>
      <c r="F842" s="1198" t="s">
        <v>26</v>
      </c>
      <c r="G842" s="1199">
        <v>19300000</v>
      </c>
      <c r="H842" s="1199">
        <v>0</v>
      </c>
      <c r="I842" s="1199">
        <v>22297560.34</v>
      </c>
      <c r="J842" s="1200" t="s">
        <v>655</v>
      </c>
      <c r="K842" s="1201"/>
      <c r="L842" s="1202"/>
      <c r="M842" s="1203"/>
      <c r="N842" s="1204"/>
      <c r="O842" s="1205"/>
      <c r="P842" s="1205"/>
      <c r="Q842" s="1206"/>
      <c r="R842" s="1207"/>
    </row>
    <row r="843" spans="1:18">
      <c r="A843" s="1195"/>
      <c r="B843" s="1196" t="s">
        <v>1160</v>
      </c>
      <c r="C843" s="1196" t="s">
        <v>1161</v>
      </c>
      <c r="D843" s="1196" t="s">
        <v>81</v>
      </c>
      <c r="E843" s="1197">
        <v>40527</v>
      </c>
      <c r="F843" s="1198"/>
      <c r="G843" s="1199"/>
      <c r="H843" s="1199"/>
      <c r="I843" s="1199"/>
      <c r="J843" s="1200"/>
      <c r="K843" s="1201">
        <v>19300000</v>
      </c>
      <c r="L843" s="1202"/>
      <c r="M843" s="1203">
        <v>19300</v>
      </c>
      <c r="N843" s="1204">
        <v>1000</v>
      </c>
      <c r="O843" s="1205"/>
      <c r="P843" s="1205"/>
      <c r="Q843" s="1206"/>
      <c r="R843" s="1207"/>
    </row>
    <row r="844" spans="1:18">
      <c r="A844" s="1195"/>
      <c r="B844" s="1196" t="s">
        <v>1160</v>
      </c>
      <c r="C844" s="1196" t="s">
        <v>1161</v>
      </c>
      <c r="D844" s="1196" t="s">
        <v>81</v>
      </c>
      <c r="E844" s="1197">
        <v>40548</v>
      </c>
      <c r="F844" s="1198"/>
      <c r="G844" s="1199"/>
      <c r="H844" s="1199"/>
      <c r="I844" s="1199"/>
      <c r="J844" s="1200"/>
      <c r="K844" s="1201"/>
      <c r="L844" s="1202"/>
      <c r="M844" s="1203"/>
      <c r="N844" s="1204"/>
      <c r="O844" s="1205"/>
      <c r="P844" s="1205"/>
      <c r="Q844" s="1206">
        <v>1003227</v>
      </c>
      <c r="R844" s="1207">
        <v>280795</v>
      </c>
    </row>
    <row r="845" spans="1:18">
      <c r="A845" s="1195" t="s">
        <v>2021</v>
      </c>
      <c r="B845" s="1196" t="s">
        <v>1162</v>
      </c>
      <c r="C845" s="1196" t="s">
        <v>1163</v>
      </c>
      <c r="D845" s="1196" t="s">
        <v>128</v>
      </c>
      <c r="E845" s="1197">
        <v>39885</v>
      </c>
      <c r="F845" s="1198" t="s">
        <v>26</v>
      </c>
      <c r="G845" s="1199">
        <v>72927000</v>
      </c>
      <c r="H845" s="1199">
        <v>0</v>
      </c>
      <c r="I845" s="1199">
        <v>7009094.5</v>
      </c>
      <c r="J845" s="1200" t="s">
        <v>1966</v>
      </c>
      <c r="K845" s="1201"/>
      <c r="L845" s="1202"/>
      <c r="M845" s="1203"/>
      <c r="N845" s="1204"/>
      <c r="O845" s="1205"/>
      <c r="P845" s="1205"/>
      <c r="Q845" s="1206"/>
      <c r="R845" s="1207"/>
    </row>
    <row r="846" spans="1:18">
      <c r="A846" s="1195"/>
      <c r="B846" s="1196" t="s">
        <v>1162</v>
      </c>
      <c r="C846" s="1196" t="s">
        <v>1163</v>
      </c>
      <c r="D846" s="1196" t="s">
        <v>128</v>
      </c>
      <c r="E846" s="1197">
        <v>41211</v>
      </c>
      <c r="F846" s="1198"/>
      <c r="G846" s="1199"/>
      <c r="H846" s="1199"/>
      <c r="I846" s="1199"/>
      <c r="J846" s="1200"/>
      <c r="K846" s="1201"/>
      <c r="L846" s="1202"/>
      <c r="M846" s="1203"/>
      <c r="N846" s="1204"/>
      <c r="O846" s="1205">
        <v>-72927000</v>
      </c>
      <c r="P846" s="1205"/>
      <c r="Q846" s="1206"/>
      <c r="R846" s="1207"/>
    </row>
    <row r="847" spans="1:18">
      <c r="A847" s="1195" t="s">
        <v>2008</v>
      </c>
      <c r="B847" s="1196" t="s">
        <v>1164</v>
      </c>
      <c r="C847" s="1196" t="s">
        <v>1165</v>
      </c>
      <c r="D847" s="1196" t="s">
        <v>98</v>
      </c>
      <c r="E847" s="1197">
        <v>39864</v>
      </c>
      <c r="F847" s="1198" t="s">
        <v>49</v>
      </c>
      <c r="G847" s="1199">
        <v>4579000</v>
      </c>
      <c r="H847" s="1199">
        <v>0</v>
      </c>
      <c r="I847" s="1199">
        <v>9948069.5800000001</v>
      </c>
      <c r="J847" s="1200" t="s">
        <v>671</v>
      </c>
      <c r="K847" s="1201"/>
      <c r="L847" s="1202"/>
      <c r="M847" s="1203"/>
      <c r="N847" s="1204"/>
      <c r="O847" s="1205"/>
      <c r="P847" s="1205"/>
      <c r="Q847" s="1206"/>
      <c r="R847" s="1207"/>
    </row>
    <row r="848" spans="1:18">
      <c r="A848" s="1195"/>
      <c r="B848" s="1196" t="s">
        <v>1164</v>
      </c>
      <c r="C848" s="1196" t="s">
        <v>1165</v>
      </c>
      <c r="D848" s="1196" t="s">
        <v>98</v>
      </c>
      <c r="E848" s="1197">
        <v>40165</v>
      </c>
      <c r="F848" s="1198"/>
      <c r="G848" s="1199">
        <v>4596000</v>
      </c>
      <c r="H848" s="1199"/>
      <c r="I848" s="1199"/>
      <c r="J848" s="1200"/>
      <c r="K848" s="1201"/>
      <c r="L848" s="1202"/>
      <c r="M848" s="1203"/>
      <c r="N848" s="1204"/>
      <c r="O848" s="1205"/>
      <c r="P848" s="1205"/>
      <c r="Q848" s="1206"/>
      <c r="R848" s="1207"/>
    </row>
    <row r="849" spans="1:18">
      <c r="A849" s="1195"/>
      <c r="B849" s="1196" t="s">
        <v>1164</v>
      </c>
      <c r="C849" s="1196" t="s">
        <v>1165</v>
      </c>
      <c r="D849" s="1196" t="s">
        <v>98</v>
      </c>
      <c r="E849" s="1197">
        <v>41312</v>
      </c>
      <c r="F849" s="1198"/>
      <c r="G849" s="1199"/>
      <c r="H849" s="1199"/>
      <c r="I849" s="1199"/>
      <c r="J849" s="1200"/>
      <c r="K849" s="1201">
        <v>6682192.5</v>
      </c>
      <c r="L849" s="1202"/>
      <c r="M849" s="1203">
        <v>7575</v>
      </c>
      <c r="N849" s="1204">
        <v>882.22889999999995</v>
      </c>
      <c r="O849" s="1205">
        <v>-892807.5</v>
      </c>
      <c r="P849" s="1205"/>
      <c r="Q849" s="1206">
        <v>48083.6</v>
      </c>
      <c r="R849" s="1207">
        <v>49</v>
      </c>
    </row>
    <row r="850" spans="1:18">
      <c r="A850" s="1195"/>
      <c r="B850" s="1196" t="s">
        <v>1164</v>
      </c>
      <c r="C850" s="1196" t="s">
        <v>1165</v>
      </c>
      <c r="D850" s="1196" t="s">
        <v>98</v>
      </c>
      <c r="E850" s="1197">
        <v>41313</v>
      </c>
      <c r="F850" s="1198"/>
      <c r="G850" s="1199"/>
      <c r="H850" s="1199"/>
      <c r="I850" s="1199"/>
      <c r="J850" s="1200"/>
      <c r="K850" s="1201">
        <v>1410831.6</v>
      </c>
      <c r="L850" s="1202"/>
      <c r="M850" s="1203">
        <v>1600</v>
      </c>
      <c r="N850" s="1204">
        <v>882.05</v>
      </c>
      <c r="O850" s="1205">
        <v>-189168.4</v>
      </c>
      <c r="P850" s="1205"/>
      <c r="Q850" s="1206">
        <v>176633.62</v>
      </c>
      <c r="R850" s="1207">
        <v>180</v>
      </c>
    </row>
    <row r="851" spans="1:18">
      <c r="A851" s="1195"/>
      <c r="B851" s="1196" t="s">
        <v>1164</v>
      </c>
      <c r="C851" s="1196" t="s">
        <v>1165</v>
      </c>
      <c r="D851" s="1196" t="s">
        <v>98</v>
      </c>
      <c r="E851" s="1197">
        <v>41359</v>
      </c>
      <c r="F851" s="1198"/>
      <c r="G851" s="1199"/>
      <c r="H851" s="1199"/>
      <c r="I851" s="1199"/>
      <c r="J851" s="1200"/>
      <c r="K851" s="1201"/>
      <c r="L851" s="1202">
        <v>-80930.240000000005</v>
      </c>
      <c r="M851" s="1203"/>
      <c r="N851" s="1204"/>
      <c r="O851" s="1205"/>
      <c r="P851" s="1205"/>
      <c r="Q851" s="1206"/>
      <c r="R851" s="1207"/>
    </row>
    <row r="852" spans="1:18">
      <c r="A852" s="1195" t="s">
        <v>1979</v>
      </c>
      <c r="B852" s="1196" t="s">
        <v>1166</v>
      </c>
      <c r="C852" s="1196" t="s">
        <v>1167</v>
      </c>
      <c r="D852" s="1196" t="s">
        <v>92</v>
      </c>
      <c r="E852" s="1197">
        <v>39878</v>
      </c>
      <c r="F852" s="1198" t="s">
        <v>49</v>
      </c>
      <c r="G852" s="1199">
        <v>15349000</v>
      </c>
      <c r="H852" s="1199">
        <v>0</v>
      </c>
      <c r="I852" s="1199">
        <v>12994059</v>
      </c>
      <c r="J852" s="1200" t="s">
        <v>671</v>
      </c>
      <c r="K852" s="1201"/>
      <c r="L852" s="1202"/>
      <c r="M852" s="1203"/>
      <c r="N852" s="1204"/>
      <c r="O852" s="1205"/>
      <c r="P852" s="1205"/>
      <c r="Q852" s="1206"/>
      <c r="R852" s="1207"/>
    </row>
    <row r="853" spans="1:18">
      <c r="A853" s="1195"/>
      <c r="B853" s="1196" t="s">
        <v>1166</v>
      </c>
      <c r="C853" s="1196" t="s">
        <v>1167</v>
      </c>
      <c r="D853" s="1196" t="s">
        <v>92</v>
      </c>
      <c r="E853" s="1197">
        <v>41344</v>
      </c>
      <c r="F853" s="1198"/>
      <c r="G853" s="1199"/>
      <c r="H853" s="1199"/>
      <c r="I853" s="1199"/>
      <c r="J853" s="1200"/>
      <c r="K853" s="1201">
        <v>10431333.890000001</v>
      </c>
      <c r="L853" s="1202"/>
      <c r="M853" s="1203">
        <v>15349</v>
      </c>
      <c r="N853" s="1204">
        <v>679.6</v>
      </c>
      <c r="O853" s="1205">
        <v>-4917666.1100000003</v>
      </c>
      <c r="P853" s="1205"/>
      <c r="Q853" s="1206">
        <v>624632.44999999995</v>
      </c>
      <c r="R853" s="1207">
        <v>767</v>
      </c>
    </row>
    <row r="854" spans="1:18">
      <c r="A854" s="1195"/>
      <c r="B854" s="1196" t="s">
        <v>1166</v>
      </c>
      <c r="C854" s="1196" t="s">
        <v>1167</v>
      </c>
      <c r="D854" s="1196" t="s">
        <v>92</v>
      </c>
      <c r="E854" s="1197">
        <v>41373</v>
      </c>
      <c r="F854" s="1198"/>
      <c r="G854" s="1199"/>
      <c r="H854" s="1199"/>
      <c r="I854" s="1199"/>
      <c r="J854" s="1200"/>
      <c r="K854" s="1201"/>
      <c r="L854" s="1202">
        <v>-104313.34</v>
      </c>
      <c r="M854" s="1203"/>
      <c r="N854" s="1204"/>
      <c r="O854" s="1205"/>
      <c r="P854" s="1205"/>
      <c r="Q854" s="1206"/>
      <c r="R854" s="1207"/>
    </row>
    <row r="855" spans="1:18">
      <c r="A855" s="1195" t="s">
        <v>2022</v>
      </c>
      <c r="B855" s="1196" t="s">
        <v>1168</v>
      </c>
      <c r="C855" s="1196" t="s">
        <v>1169</v>
      </c>
      <c r="D855" s="1196" t="s">
        <v>98</v>
      </c>
      <c r="E855" s="1197">
        <v>39843</v>
      </c>
      <c r="F855" s="1198" t="s">
        <v>49</v>
      </c>
      <c r="G855" s="1199">
        <v>2600000</v>
      </c>
      <c r="H855" s="1199">
        <v>0</v>
      </c>
      <c r="I855" s="1199">
        <v>5731793.5999999996</v>
      </c>
      <c r="J855" s="1200" t="s">
        <v>655</v>
      </c>
      <c r="K855" s="1201"/>
      <c r="L855" s="1202"/>
      <c r="M855" s="1203"/>
      <c r="N855" s="1204"/>
      <c r="O855" s="1205"/>
      <c r="P855" s="1205"/>
      <c r="Q855" s="1206"/>
      <c r="R855" s="1207"/>
    </row>
    <row r="856" spans="1:18">
      <c r="A856" s="1195"/>
      <c r="B856" s="1196" t="s">
        <v>1168</v>
      </c>
      <c r="C856" s="1196" t="s">
        <v>1169</v>
      </c>
      <c r="D856" s="1196" t="s">
        <v>98</v>
      </c>
      <c r="E856" s="1197">
        <v>40158</v>
      </c>
      <c r="F856" s="1198"/>
      <c r="G856" s="1199">
        <v>2417000</v>
      </c>
      <c r="H856" s="1199"/>
      <c r="I856" s="1199"/>
      <c r="J856" s="1200"/>
      <c r="K856" s="1201"/>
      <c r="L856" s="1202"/>
      <c r="M856" s="1203"/>
      <c r="N856" s="1204"/>
      <c r="O856" s="1205"/>
      <c r="P856" s="1205"/>
      <c r="Q856" s="1206"/>
      <c r="R856" s="1207"/>
    </row>
    <row r="857" spans="1:18">
      <c r="A857" s="1195"/>
      <c r="B857" s="1196" t="s">
        <v>1168</v>
      </c>
      <c r="C857" s="1196" t="s">
        <v>1169</v>
      </c>
      <c r="D857" s="1196" t="s">
        <v>98</v>
      </c>
      <c r="E857" s="1197">
        <v>40801</v>
      </c>
      <c r="F857" s="1198"/>
      <c r="G857" s="1199"/>
      <c r="H857" s="1199"/>
      <c r="I857" s="1199"/>
      <c r="J857" s="1200"/>
      <c r="K857" s="1201">
        <v>5017000</v>
      </c>
      <c r="L857" s="1202"/>
      <c r="M857" s="1203">
        <v>5017</v>
      </c>
      <c r="N857" s="1204">
        <v>1000</v>
      </c>
      <c r="O857" s="1205"/>
      <c r="P857" s="1205"/>
      <c r="Q857" s="1206">
        <v>130000</v>
      </c>
      <c r="R857" s="1207">
        <v>130</v>
      </c>
    </row>
    <row r="858" spans="1:18">
      <c r="A858" s="1195">
        <v>87</v>
      </c>
      <c r="B858" s="1196" t="s">
        <v>1170</v>
      </c>
      <c r="C858" s="1196" t="s">
        <v>1171</v>
      </c>
      <c r="D858" s="1196" t="s">
        <v>97</v>
      </c>
      <c r="E858" s="1197">
        <v>39822</v>
      </c>
      <c r="F858" s="1198" t="s">
        <v>26</v>
      </c>
      <c r="G858" s="1199">
        <v>33000000</v>
      </c>
      <c r="H858" s="1199">
        <v>0</v>
      </c>
      <c r="I858" s="1199">
        <v>16315362</v>
      </c>
      <c r="J858" s="1200" t="s">
        <v>671</v>
      </c>
      <c r="K858" s="1201"/>
      <c r="L858" s="1202"/>
      <c r="M858" s="1203"/>
      <c r="N858" s="1204"/>
      <c r="O858" s="1205"/>
      <c r="P858" s="1205"/>
      <c r="Q858" s="1206"/>
      <c r="R858" s="1207"/>
    </row>
    <row r="859" spans="1:18">
      <c r="A859" s="1195"/>
      <c r="B859" s="1196" t="s">
        <v>1170</v>
      </c>
      <c r="C859" s="1196" t="s">
        <v>1171</v>
      </c>
      <c r="D859" s="1196" t="s">
        <v>97</v>
      </c>
      <c r="E859" s="1197">
        <v>41375</v>
      </c>
      <c r="F859" s="1198"/>
      <c r="G859" s="1199"/>
      <c r="H859" s="1199"/>
      <c r="I859" s="1199"/>
      <c r="J859" s="1200"/>
      <c r="K859" s="1201">
        <v>14912862</v>
      </c>
      <c r="L859" s="1202"/>
      <c r="M859" s="1203">
        <v>9941908</v>
      </c>
      <c r="N859" s="1204">
        <v>1.5</v>
      </c>
      <c r="O859" s="1205">
        <v>-18087138</v>
      </c>
      <c r="P859" s="1205"/>
      <c r="Q859" s="1206"/>
      <c r="R859" s="1207"/>
    </row>
    <row r="860" spans="1:18">
      <c r="A860" s="1195">
        <v>79</v>
      </c>
      <c r="B860" s="1196" t="s">
        <v>1172</v>
      </c>
      <c r="C860" s="1196" t="s">
        <v>1173</v>
      </c>
      <c r="D860" s="1196" t="s">
        <v>87</v>
      </c>
      <c r="E860" s="1197">
        <v>39805</v>
      </c>
      <c r="F860" s="1198" t="s">
        <v>26</v>
      </c>
      <c r="G860" s="1199">
        <v>7400000</v>
      </c>
      <c r="H860" s="1199">
        <v>0</v>
      </c>
      <c r="I860" s="1199">
        <v>4030944.44</v>
      </c>
      <c r="J860" s="1200" t="s">
        <v>671</v>
      </c>
      <c r="K860" s="1201"/>
      <c r="L860" s="1202"/>
      <c r="M860" s="1203"/>
      <c r="N860" s="1204"/>
      <c r="O860" s="1205"/>
      <c r="P860" s="1205"/>
      <c r="Q860" s="1206"/>
      <c r="R860" s="1207"/>
    </row>
    <row r="861" spans="1:18">
      <c r="A861" s="1195"/>
      <c r="B861" s="1196" t="s">
        <v>1172</v>
      </c>
      <c r="C861" s="1196" t="s">
        <v>1173</v>
      </c>
      <c r="D861" s="1196" t="s">
        <v>87</v>
      </c>
      <c r="E861" s="1197">
        <v>41325</v>
      </c>
      <c r="F861" s="1198"/>
      <c r="G861" s="1199"/>
      <c r="H861" s="1199"/>
      <c r="I861" s="1199"/>
      <c r="J861" s="1200"/>
      <c r="K861" s="1201">
        <v>3700000</v>
      </c>
      <c r="L861" s="1202"/>
      <c r="M861" s="1203">
        <v>7400</v>
      </c>
      <c r="N861" s="1204">
        <v>500</v>
      </c>
      <c r="O861" s="1205">
        <v>-3700000</v>
      </c>
      <c r="P861" s="1205"/>
      <c r="Q861" s="1206"/>
      <c r="R861" s="1207"/>
    </row>
    <row r="862" spans="1:18">
      <c r="A862" s="1195" t="s">
        <v>2010</v>
      </c>
      <c r="B862" s="1196" t="s">
        <v>1174</v>
      </c>
      <c r="C862" s="1196" t="s">
        <v>1111</v>
      </c>
      <c r="D862" s="1196" t="s">
        <v>97</v>
      </c>
      <c r="E862" s="1197">
        <v>40011</v>
      </c>
      <c r="F862" s="1198" t="s">
        <v>160</v>
      </c>
      <c r="G862" s="1199">
        <v>50000000</v>
      </c>
      <c r="H862" s="1199">
        <v>0</v>
      </c>
      <c r="I862" s="1199">
        <v>65432450.939999998</v>
      </c>
      <c r="J862" s="1200" t="s">
        <v>655</v>
      </c>
      <c r="K862" s="1201"/>
      <c r="L862" s="1202"/>
      <c r="M862" s="1203"/>
      <c r="N862" s="1204"/>
      <c r="O862" s="1205"/>
      <c r="P862" s="1205"/>
      <c r="Q862" s="1206"/>
      <c r="R862" s="1207"/>
    </row>
    <row r="863" spans="1:18">
      <c r="A863" s="1195"/>
      <c r="B863" s="1196" t="s">
        <v>1174</v>
      </c>
      <c r="C863" s="1196" t="s">
        <v>1111</v>
      </c>
      <c r="D863" s="1196" t="s">
        <v>97</v>
      </c>
      <c r="E863" s="1197">
        <v>40814</v>
      </c>
      <c r="F863" s="1198"/>
      <c r="G863" s="1199"/>
      <c r="H863" s="1199"/>
      <c r="I863" s="1199"/>
      <c r="J863" s="1200"/>
      <c r="K863" s="1201">
        <v>13125000</v>
      </c>
      <c r="L863" s="1202"/>
      <c r="M863" s="1203">
        <v>13125000</v>
      </c>
      <c r="N863" s="1204">
        <v>1</v>
      </c>
      <c r="O863" s="1205"/>
      <c r="P863" s="1205"/>
      <c r="Q863" s="1206"/>
      <c r="R863" s="1207"/>
    </row>
    <row r="864" spans="1:18">
      <c r="A864" s="1195"/>
      <c r="B864" s="1196" t="s">
        <v>1174</v>
      </c>
      <c r="C864" s="1196" t="s">
        <v>1111</v>
      </c>
      <c r="D864" s="1196" t="s">
        <v>97</v>
      </c>
      <c r="E864" s="1197">
        <v>41241</v>
      </c>
      <c r="F864" s="1198"/>
      <c r="G864" s="1199"/>
      <c r="H864" s="1199"/>
      <c r="I864" s="1199"/>
      <c r="J864" s="1200"/>
      <c r="K864" s="1201">
        <v>36875000</v>
      </c>
      <c r="L864" s="1202"/>
      <c r="M864" s="1203">
        <v>36875000</v>
      </c>
      <c r="N864" s="1204">
        <v>1</v>
      </c>
      <c r="O864" s="1205"/>
      <c r="P864" s="1205"/>
      <c r="Q864" s="1206">
        <v>2500000</v>
      </c>
      <c r="R864" s="1207">
        <v>2500000</v>
      </c>
    </row>
    <row r="865" spans="1:18">
      <c r="A865" s="1195" t="s">
        <v>1977</v>
      </c>
      <c r="B865" s="1196" t="s">
        <v>1175</v>
      </c>
      <c r="C865" s="1196" t="s">
        <v>664</v>
      </c>
      <c r="D865" s="1196" t="s">
        <v>112</v>
      </c>
      <c r="E865" s="1197">
        <v>39843</v>
      </c>
      <c r="F865" s="1198" t="s">
        <v>49</v>
      </c>
      <c r="G865" s="1199">
        <v>10900000</v>
      </c>
      <c r="H865" s="1199">
        <v>0</v>
      </c>
      <c r="I865" s="1199">
        <v>12263468.310000001</v>
      </c>
      <c r="J865" s="1200" t="s">
        <v>655</v>
      </c>
      <c r="K865" s="1201"/>
      <c r="L865" s="1202"/>
      <c r="M865" s="1203"/>
      <c r="N865" s="1204"/>
      <c r="O865" s="1205"/>
      <c r="P865" s="1205"/>
      <c r="Q865" s="1206"/>
      <c r="R865" s="1207"/>
    </row>
    <row r="866" spans="1:18">
      <c r="A866" s="1195"/>
      <c r="B866" s="1196" t="s">
        <v>1175</v>
      </c>
      <c r="C866" s="1196" t="s">
        <v>664</v>
      </c>
      <c r="D866" s="1196" t="s">
        <v>112</v>
      </c>
      <c r="E866" s="1197">
        <v>40345</v>
      </c>
      <c r="F866" s="1198"/>
      <c r="G866" s="1199"/>
      <c r="H866" s="1199"/>
      <c r="I866" s="1199"/>
      <c r="J866" s="1200"/>
      <c r="K866" s="1201">
        <v>10900000</v>
      </c>
      <c r="L866" s="1202"/>
      <c r="M866" s="1203">
        <v>10900</v>
      </c>
      <c r="N866" s="1204">
        <v>1000</v>
      </c>
      <c r="O866" s="1205"/>
      <c r="P866" s="1205"/>
      <c r="Q866" s="1206">
        <v>545000</v>
      </c>
      <c r="R866" s="1207">
        <v>545</v>
      </c>
    </row>
    <row r="867" spans="1:18">
      <c r="A867" s="1195" t="s">
        <v>1979</v>
      </c>
      <c r="B867" s="1196" t="s">
        <v>1176</v>
      </c>
      <c r="C867" s="1196" t="s">
        <v>1177</v>
      </c>
      <c r="D867" s="1196" t="s">
        <v>94</v>
      </c>
      <c r="E867" s="1197">
        <v>39878</v>
      </c>
      <c r="F867" s="1198" t="s">
        <v>49</v>
      </c>
      <c r="G867" s="1199">
        <v>5500000</v>
      </c>
      <c r="H867" s="1199">
        <v>0</v>
      </c>
      <c r="I867" s="1199">
        <v>5359772.59</v>
      </c>
      <c r="J867" s="1200" t="s">
        <v>671</v>
      </c>
      <c r="K867" s="1201"/>
      <c r="L867" s="1202"/>
      <c r="M867" s="1203"/>
      <c r="N867" s="1204"/>
      <c r="O867" s="1205"/>
      <c r="P867" s="1205"/>
      <c r="Q867" s="1206"/>
      <c r="R867" s="1207"/>
    </row>
    <row r="868" spans="1:18">
      <c r="A868" s="1195"/>
      <c r="B868" s="1196" t="s">
        <v>1176</v>
      </c>
      <c r="C868" s="1196" t="s">
        <v>1177</v>
      </c>
      <c r="D868" s="1196" t="s">
        <v>94</v>
      </c>
      <c r="E868" s="1197">
        <v>41359</v>
      </c>
      <c r="F868" s="1198"/>
      <c r="G868" s="1199"/>
      <c r="H868" s="1199"/>
      <c r="I868" s="1199"/>
      <c r="J868" s="1200"/>
      <c r="K868" s="1201">
        <v>315007</v>
      </c>
      <c r="L868" s="1202"/>
      <c r="M868" s="1203">
        <v>350</v>
      </c>
      <c r="N868" s="1204">
        <v>900</v>
      </c>
      <c r="O868" s="1205">
        <v>-34993</v>
      </c>
      <c r="P868" s="1205"/>
      <c r="Q868" s="1206"/>
      <c r="R868" s="1207"/>
    </row>
    <row r="869" spans="1:18">
      <c r="A869" s="1195"/>
      <c r="B869" s="1196" t="s">
        <v>1176</v>
      </c>
      <c r="C869" s="1196" t="s">
        <v>1177</v>
      </c>
      <c r="D869" s="1196" t="s">
        <v>94</v>
      </c>
      <c r="E869" s="1197">
        <v>41360</v>
      </c>
      <c r="F869" s="1198"/>
      <c r="G869" s="1199"/>
      <c r="H869" s="1199"/>
      <c r="I869" s="1199"/>
      <c r="J869" s="1200"/>
      <c r="K869" s="1201">
        <v>2835063</v>
      </c>
      <c r="L869" s="1202"/>
      <c r="M869" s="1203">
        <v>3150</v>
      </c>
      <c r="N869" s="1204">
        <v>900</v>
      </c>
      <c r="O869" s="1205">
        <v>-314937</v>
      </c>
      <c r="P869" s="1205"/>
      <c r="Q869" s="1206">
        <v>206048.21</v>
      </c>
      <c r="R869" s="1207">
        <v>225</v>
      </c>
    </row>
    <row r="870" spans="1:18">
      <c r="A870" s="1195"/>
      <c r="B870" s="1196" t="s">
        <v>1176</v>
      </c>
      <c r="C870" s="1196" t="s">
        <v>1177</v>
      </c>
      <c r="D870" s="1196" t="s">
        <v>94</v>
      </c>
      <c r="E870" s="1197">
        <v>41361</v>
      </c>
      <c r="F870" s="1198"/>
      <c r="G870" s="1199"/>
      <c r="H870" s="1199"/>
      <c r="I870" s="1199"/>
      <c r="J870" s="1200"/>
      <c r="K870" s="1201">
        <v>1800040</v>
      </c>
      <c r="L870" s="1202"/>
      <c r="M870" s="1203">
        <v>2000</v>
      </c>
      <c r="N870" s="1204">
        <v>900</v>
      </c>
      <c r="O870" s="1205">
        <v>-199960</v>
      </c>
      <c r="P870" s="1205"/>
      <c r="Q870" s="1206">
        <v>45788.480000000003</v>
      </c>
      <c r="R870" s="1207">
        <v>50</v>
      </c>
    </row>
    <row r="871" spans="1:18">
      <c r="A871" s="1195"/>
      <c r="B871" s="1196" t="s">
        <v>1176</v>
      </c>
      <c r="C871" s="1196" t="s">
        <v>1177</v>
      </c>
      <c r="D871" s="1196" t="s">
        <v>94</v>
      </c>
      <c r="E871" s="1197">
        <v>41373</v>
      </c>
      <c r="F871" s="1198"/>
      <c r="G871" s="1199"/>
      <c r="H871" s="1199"/>
      <c r="I871" s="1199"/>
      <c r="J871" s="1200"/>
      <c r="K871" s="1201"/>
      <c r="L871" s="1202">
        <v>-49501.1</v>
      </c>
      <c r="M871" s="1203"/>
      <c r="N871" s="1204"/>
      <c r="O871" s="1205"/>
      <c r="P871" s="1205"/>
      <c r="Q871" s="1206"/>
      <c r="R871" s="1207"/>
    </row>
    <row r="872" spans="1:18">
      <c r="A872" s="1195" t="s">
        <v>1978</v>
      </c>
      <c r="B872" s="1196" t="s">
        <v>1178</v>
      </c>
      <c r="C872" s="1196" t="s">
        <v>1179</v>
      </c>
      <c r="D872" s="1196" t="s">
        <v>111</v>
      </c>
      <c r="E872" s="1197">
        <v>39878</v>
      </c>
      <c r="F872" s="1198" t="s">
        <v>49</v>
      </c>
      <c r="G872" s="1199">
        <v>13533000</v>
      </c>
      <c r="H872" s="1199">
        <v>0</v>
      </c>
      <c r="I872" s="1199">
        <v>16072389</v>
      </c>
      <c r="J872" s="1200" t="s">
        <v>655</v>
      </c>
      <c r="K872" s="1201"/>
      <c r="L872" s="1202"/>
      <c r="M872" s="1203"/>
      <c r="N872" s="1204"/>
      <c r="O872" s="1205"/>
      <c r="P872" s="1205"/>
      <c r="Q872" s="1206"/>
      <c r="R872" s="1207"/>
    </row>
    <row r="873" spans="1:18">
      <c r="A873" s="1195"/>
      <c r="B873" s="1196" t="s">
        <v>1178</v>
      </c>
      <c r="C873" s="1196" t="s">
        <v>1179</v>
      </c>
      <c r="D873" s="1196" t="s">
        <v>111</v>
      </c>
      <c r="E873" s="1197">
        <v>40801</v>
      </c>
      <c r="F873" s="1198"/>
      <c r="G873" s="1199"/>
      <c r="H873" s="1199"/>
      <c r="I873" s="1199"/>
      <c r="J873" s="1200"/>
      <c r="K873" s="1201">
        <v>13533000</v>
      </c>
      <c r="L873" s="1202"/>
      <c r="M873" s="1203">
        <v>13533</v>
      </c>
      <c r="N873" s="1204">
        <v>1000</v>
      </c>
      <c r="O873" s="1205"/>
      <c r="P873" s="1205"/>
      <c r="Q873" s="1206">
        <v>677000</v>
      </c>
      <c r="R873" s="1207">
        <v>677</v>
      </c>
    </row>
    <row r="874" spans="1:18">
      <c r="A874" s="1195" t="s">
        <v>1980</v>
      </c>
      <c r="B874" s="1196" t="s">
        <v>1180</v>
      </c>
      <c r="C874" s="1196" t="s">
        <v>1155</v>
      </c>
      <c r="D874" s="1196" t="s">
        <v>123</v>
      </c>
      <c r="E874" s="1197">
        <v>39969</v>
      </c>
      <c r="F874" s="1198" t="s">
        <v>160</v>
      </c>
      <c r="G874" s="1199">
        <v>17969000</v>
      </c>
      <c r="H874" s="1199">
        <v>0</v>
      </c>
      <c r="I874" s="1199">
        <v>15304180.5</v>
      </c>
      <c r="J874" s="1200" t="s">
        <v>671</v>
      </c>
      <c r="K874" s="1201"/>
      <c r="L874" s="1202"/>
      <c r="M874" s="1203"/>
      <c r="N874" s="1204"/>
      <c r="O874" s="1205"/>
      <c r="P874" s="1205"/>
      <c r="Q874" s="1206"/>
      <c r="R874" s="1207"/>
    </row>
    <row r="875" spans="1:18">
      <c r="A875" s="1195"/>
      <c r="B875" s="1196" t="s">
        <v>1180</v>
      </c>
      <c r="C875" s="1196" t="s">
        <v>1155</v>
      </c>
      <c r="D875" s="1196" t="s">
        <v>123</v>
      </c>
      <c r="E875" s="1197">
        <v>41325</v>
      </c>
      <c r="F875" s="1198"/>
      <c r="G875" s="1199"/>
      <c r="H875" s="1199"/>
      <c r="I875" s="1199"/>
      <c r="J875" s="1200"/>
      <c r="K875" s="1201">
        <v>13750058.49</v>
      </c>
      <c r="L875" s="1202"/>
      <c r="M875" s="1203">
        <v>17969000</v>
      </c>
      <c r="N875" s="1204">
        <v>0.76519999999999999</v>
      </c>
      <c r="O875" s="1205">
        <v>-4218941.51</v>
      </c>
      <c r="P875" s="1205"/>
      <c r="Q875" s="1206">
        <v>644726.18999999994</v>
      </c>
      <c r="R875" s="1207">
        <v>898000</v>
      </c>
    </row>
    <row r="876" spans="1:18">
      <c r="A876" s="1195"/>
      <c r="B876" s="1196" t="s">
        <v>1180</v>
      </c>
      <c r="C876" s="1196" t="s">
        <v>1155</v>
      </c>
      <c r="D876" s="1196" t="s">
        <v>123</v>
      </c>
      <c r="E876" s="1197">
        <v>41359</v>
      </c>
      <c r="F876" s="1198"/>
      <c r="G876" s="1199"/>
      <c r="H876" s="1199"/>
      <c r="I876" s="1199"/>
      <c r="J876" s="1200"/>
      <c r="K876" s="1201"/>
      <c r="L876" s="1202">
        <v>-137500.57999999999</v>
      </c>
      <c r="M876" s="1203"/>
      <c r="N876" s="1204"/>
      <c r="O876" s="1205"/>
      <c r="P876" s="1205"/>
      <c r="Q876" s="1206"/>
      <c r="R876" s="1207"/>
    </row>
    <row r="877" spans="1:18">
      <c r="A877" s="1195" t="s">
        <v>1977</v>
      </c>
      <c r="B877" s="1196" t="s">
        <v>1181</v>
      </c>
      <c r="C877" s="1196" t="s">
        <v>953</v>
      </c>
      <c r="D877" s="1196" t="s">
        <v>81</v>
      </c>
      <c r="E877" s="1197">
        <v>39836</v>
      </c>
      <c r="F877" s="1198" t="s">
        <v>49</v>
      </c>
      <c r="G877" s="1199">
        <v>4900000</v>
      </c>
      <c r="H877" s="1199">
        <v>0</v>
      </c>
      <c r="I877" s="1199">
        <v>5211020.6900000004</v>
      </c>
      <c r="J877" s="1200" t="s">
        <v>655</v>
      </c>
      <c r="K877" s="1201"/>
      <c r="L877" s="1202"/>
      <c r="M877" s="1203"/>
      <c r="N877" s="1204"/>
      <c r="O877" s="1205"/>
      <c r="P877" s="1205"/>
      <c r="Q877" s="1206"/>
      <c r="R877" s="1207"/>
    </row>
    <row r="878" spans="1:18">
      <c r="A878" s="1195"/>
      <c r="B878" s="1196" t="s">
        <v>1181</v>
      </c>
      <c r="C878" s="1196" t="s">
        <v>953</v>
      </c>
      <c r="D878" s="1196" t="s">
        <v>81</v>
      </c>
      <c r="E878" s="1197">
        <v>39925</v>
      </c>
      <c r="F878" s="1198"/>
      <c r="G878" s="1199"/>
      <c r="H878" s="1199"/>
      <c r="I878" s="1199"/>
      <c r="J878" s="1200"/>
      <c r="K878" s="1201">
        <v>4900000</v>
      </c>
      <c r="L878" s="1202"/>
      <c r="M878" s="1203">
        <v>4900</v>
      </c>
      <c r="N878" s="1204">
        <v>1000</v>
      </c>
      <c r="O878" s="1205"/>
      <c r="P878" s="1205"/>
      <c r="Q878" s="1206">
        <v>245000</v>
      </c>
      <c r="R878" s="1207">
        <v>245</v>
      </c>
    </row>
    <row r="879" spans="1:18">
      <c r="A879" s="1195"/>
      <c r="B879" s="1196" t="s">
        <v>1182</v>
      </c>
      <c r="C879" s="1196" t="s">
        <v>953</v>
      </c>
      <c r="D879" s="1196" t="s">
        <v>86</v>
      </c>
      <c r="E879" s="1197">
        <v>39843</v>
      </c>
      <c r="F879" s="1198" t="s">
        <v>26</v>
      </c>
      <c r="G879" s="1199">
        <v>30000000</v>
      </c>
      <c r="H879" s="1199">
        <v>0</v>
      </c>
      <c r="I879" s="1199">
        <v>40367161.909999996</v>
      </c>
      <c r="J879" s="1200" t="s">
        <v>674</v>
      </c>
      <c r="K879" s="1201"/>
      <c r="L879" s="1202"/>
      <c r="M879" s="1203"/>
      <c r="N879" s="1204"/>
      <c r="O879" s="1205"/>
      <c r="P879" s="1205"/>
      <c r="Q879" s="1206"/>
      <c r="R879" s="1207"/>
    </row>
    <row r="880" spans="1:18">
      <c r="A880" s="1195"/>
      <c r="B880" s="1196" t="s">
        <v>1182</v>
      </c>
      <c r="C880" s="1196" t="s">
        <v>953</v>
      </c>
      <c r="D880" s="1196" t="s">
        <v>86</v>
      </c>
      <c r="E880" s="1197">
        <v>41976</v>
      </c>
      <c r="F880" s="1198"/>
      <c r="G880" s="1199"/>
      <c r="H880" s="1199"/>
      <c r="I880" s="1199"/>
      <c r="J880" s="1200"/>
      <c r="K880" s="1201">
        <v>7800000</v>
      </c>
      <c r="L880" s="1202"/>
      <c r="M880" s="1203">
        <v>7800</v>
      </c>
      <c r="N880" s="1204">
        <v>1002</v>
      </c>
      <c r="O880" s="1205"/>
      <c r="P880" s="1205">
        <v>15678</v>
      </c>
      <c r="Q880" s="1206"/>
      <c r="R880" s="1207"/>
    </row>
    <row r="881" spans="1:18">
      <c r="A881" s="1195"/>
      <c r="B881" s="1196" t="s">
        <v>1182</v>
      </c>
      <c r="C881" s="1196" t="s">
        <v>953</v>
      </c>
      <c r="D881" s="1196" t="s">
        <v>86</v>
      </c>
      <c r="E881" s="1197">
        <v>41977</v>
      </c>
      <c r="F881" s="1198"/>
      <c r="G881" s="1199"/>
      <c r="H881" s="1199"/>
      <c r="I881" s="1199"/>
      <c r="J881" s="1200"/>
      <c r="K881" s="1201">
        <v>22200000</v>
      </c>
      <c r="L881" s="1202"/>
      <c r="M881" s="1203">
        <v>22200</v>
      </c>
      <c r="N881" s="1204">
        <v>1002</v>
      </c>
      <c r="O881" s="1205"/>
      <c r="P881" s="1205">
        <v>44622</v>
      </c>
      <c r="Q881" s="1206"/>
      <c r="R881" s="1207"/>
    </row>
    <row r="882" spans="1:18">
      <c r="A882" s="1195" t="s">
        <v>2023</v>
      </c>
      <c r="B882" s="1196" t="s">
        <v>1183</v>
      </c>
      <c r="C882" s="1196" t="s">
        <v>1184</v>
      </c>
      <c r="D882" s="1196" t="s">
        <v>108</v>
      </c>
      <c r="E882" s="1197">
        <v>39976</v>
      </c>
      <c r="F882" s="1198" t="s">
        <v>49</v>
      </c>
      <c r="G882" s="1199">
        <v>6000000</v>
      </c>
      <c r="H882" s="1199">
        <v>0</v>
      </c>
      <c r="I882" s="1199">
        <v>6662770.4199999999</v>
      </c>
      <c r="J882" s="1200" t="s">
        <v>655</v>
      </c>
      <c r="K882" s="1201"/>
      <c r="L882" s="1202"/>
      <c r="M882" s="1203"/>
      <c r="N882" s="1204"/>
      <c r="O882" s="1205"/>
      <c r="P882" s="1205"/>
      <c r="Q882" s="1206"/>
      <c r="R882" s="1207"/>
    </row>
    <row r="883" spans="1:18">
      <c r="A883" s="1195"/>
      <c r="B883" s="1196" t="s">
        <v>1183</v>
      </c>
      <c r="C883" s="1196" t="s">
        <v>1184</v>
      </c>
      <c r="D883" s="1196" t="s">
        <v>108</v>
      </c>
      <c r="E883" s="1197">
        <v>40450</v>
      </c>
      <c r="F883" s="1198"/>
      <c r="G883" s="1199"/>
      <c r="H883" s="1199"/>
      <c r="I883" s="1199"/>
      <c r="J883" s="1200"/>
      <c r="K883" s="1201">
        <v>6000000</v>
      </c>
      <c r="L883" s="1202"/>
      <c r="M883" s="1203">
        <v>6000</v>
      </c>
      <c r="N883" s="1204">
        <v>1000</v>
      </c>
      <c r="O883" s="1205"/>
      <c r="P883" s="1205"/>
      <c r="Q883" s="1206">
        <v>245000</v>
      </c>
      <c r="R883" s="1207">
        <v>245</v>
      </c>
    </row>
    <row r="884" spans="1:18">
      <c r="A884" s="1195" t="s">
        <v>2008</v>
      </c>
      <c r="B884" s="1196" t="s">
        <v>1185</v>
      </c>
      <c r="C884" s="1196" t="s">
        <v>743</v>
      </c>
      <c r="D884" s="1196" t="s">
        <v>94</v>
      </c>
      <c r="E884" s="1197">
        <v>39850</v>
      </c>
      <c r="F884" s="1198" t="s">
        <v>26</v>
      </c>
      <c r="G884" s="1199">
        <v>8559000</v>
      </c>
      <c r="H884" s="1199">
        <v>0</v>
      </c>
      <c r="I884" s="1199">
        <v>21142314.800000001</v>
      </c>
      <c r="J884" s="1200" t="s">
        <v>671</v>
      </c>
      <c r="K884" s="1201"/>
      <c r="L884" s="1202"/>
      <c r="M884" s="1203"/>
      <c r="N884" s="1204"/>
      <c r="O884" s="1205"/>
      <c r="P884" s="1205"/>
      <c r="Q884" s="1206"/>
      <c r="R884" s="1207"/>
    </row>
    <row r="885" spans="1:18">
      <c r="A885" s="1195"/>
      <c r="B885" s="1196" t="s">
        <v>1185</v>
      </c>
      <c r="C885" s="1196" t="s">
        <v>743</v>
      </c>
      <c r="D885" s="1196" t="s">
        <v>94</v>
      </c>
      <c r="E885" s="1197">
        <v>40158</v>
      </c>
      <c r="F885" s="1198"/>
      <c r="G885" s="1199">
        <v>11881000</v>
      </c>
      <c r="H885" s="1199"/>
      <c r="I885" s="1199"/>
      <c r="J885" s="1200"/>
      <c r="K885" s="1201"/>
      <c r="L885" s="1202"/>
      <c r="M885" s="1203"/>
      <c r="N885" s="1204"/>
      <c r="O885" s="1205"/>
      <c r="P885" s="1205"/>
      <c r="Q885" s="1206"/>
      <c r="R885" s="1207"/>
    </row>
    <row r="886" spans="1:18">
      <c r="A886" s="1195"/>
      <c r="B886" s="1196" t="s">
        <v>1185</v>
      </c>
      <c r="C886" s="1196" t="s">
        <v>743</v>
      </c>
      <c r="D886" s="1196" t="s">
        <v>94</v>
      </c>
      <c r="E886" s="1197">
        <v>41130</v>
      </c>
      <c r="F886" s="1198"/>
      <c r="G886" s="1199"/>
      <c r="H886" s="1199"/>
      <c r="I886" s="1199"/>
      <c r="J886" s="1200"/>
      <c r="K886" s="1201">
        <v>6138000</v>
      </c>
      <c r="L886" s="1202"/>
      <c r="M886" s="1203">
        <v>7920</v>
      </c>
      <c r="N886" s="1204">
        <v>775</v>
      </c>
      <c r="O886" s="1205">
        <v>-1782000</v>
      </c>
      <c r="P886" s="1205"/>
      <c r="Q886" s="1206">
        <v>311681.7</v>
      </c>
      <c r="R886" s="1207">
        <v>380</v>
      </c>
    </row>
    <row r="887" spans="1:18">
      <c r="A887" s="1195"/>
      <c r="B887" s="1196" t="s">
        <v>1185</v>
      </c>
      <c r="C887" s="1196" t="s">
        <v>743</v>
      </c>
      <c r="D887" s="1196" t="s">
        <v>94</v>
      </c>
      <c r="E887" s="1197">
        <v>41131</v>
      </c>
      <c r="F887" s="1198"/>
      <c r="G887" s="1199"/>
      <c r="H887" s="1199"/>
      <c r="I887" s="1199"/>
      <c r="J887" s="1200"/>
      <c r="K887" s="1201">
        <v>62000</v>
      </c>
      <c r="L887" s="1202"/>
      <c r="M887" s="1203">
        <v>80</v>
      </c>
      <c r="N887" s="1204">
        <v>775</v>
      </c>
      <c r="O887" s="1205">
        <v>-18000</v>
      </c>
      <c r="P887" s="1205"/>
      <c r="Q887" s="1206">
        <v>39370.32</v>
      </c>
      <c r="R887" s="1207">
        <v>48</v>
      </c>
    </row>
    <row r="888" spans="1:18">
      <c r="A888" s="1195"/>
      <c r="B888" s="1196" t="s">
        <v>1185</v>
      </c>
      <c r="C888" s="1196" t="s">
        <v>743</v>
      </c>
      <c r="D888" s="1196" t="s">
        <v>94</v>
      </c>
      <c r="E888" s="1197">
        <v>41163</v>
      </c>
      <c r="F888" s="1198"/>
      <c r="G888" s="1199"/>
      <c r="H888" s="1199"/>
      <c r="I888" s="1199"/>
      <c r="J888" s="1200"/>
      <c r="K888" s="1201"/>
      <c r="L888" s="1202">
        <v>-62000</v>
      </c>
      <c r="M888" s="1203"/>
      <c r="N888" s="1204"/>
      <c r="O888" s="1205"/>
      <c r="P888" s="1205"/>
      <c r="Q888" s="1206"/>
      <c r="R888" s="1207"/>
    </row>
    <row r="889" spans="1:18">
      <c r="A889" s="1195"/>
      <c r="B889" s="1196" t="s">
        <v>1185</v>
      </c>
      <c r="C889" s="1196" t="s">
        <v>743</v>
      </c>
      <c r="D889" s="1196" t="s">
        <v>94</v>
      </c>
      <c r="E889" s="1197">
        <v>41449</v>
      </c>
      <c r="F889" s="1198"/>
      <c r="G889" s="1199"/>
      <c r="H889" s="1199"/>
      <c r="I889" s="1199"/>
      <c r="J889" s="1200"/>
      <c r="K889" s="1201">
        <v>10994240</v>
      </c>
      <c r="L889" s="1202"/>
      <c r="M889" s="1203">
        <v>12440</v>
      </c>
      <c r="N889" s="1204">
        <v>874.80769999999995</v>
      </c>
      <c r="O889" s="1205">
        <v>-1445760</v>
      </c>
      <c r="P889" s="1205"/>
      <c r="Q889" s="1206"/>
      <c r="R889" s="1207"/>
    </row>
    <row r="890" spans="1:18">
      <c r="A890" s="1195"/>
      <c r="B890" s="1196" t="s">
        <v>1185</v>
      </c>
      <c r="C890" s="1196" t="s">
        <v>743</v>
      </c>
      <c r="D890" s="1196" t="s">
        <v>94</v>
      </c>
      <c r="E890" s="1197">
        <v>41481</v>
      </c>
      <c r="F890" s="1198"/>
      <c r="G890" s="1199"/>
      <c r="H890" s="1199"/>
      <c r="I890" s="1199"/>
      <c r="J890" s="1200"/>
      <c r="K890" s="1201"/>
      <c r="L890" s="1202">
        <v>-109942.41</v>
      </c>
      <c r="M890" s="1203"/>
      <c r="N890" s="1204"/>
      <c r="O890" s="1205"/>
      <c r="P890" s="1205"/>
      <c r="Q890" s="1206"/>
      <c r="R890" s="1207"/>
    </row>
    <row r="891" spans="1:18">
      <c r="A891" s="1195"/>
      <c r="B891" s="1196" t="s">
        <v>1186</v>
      </c>
      <c r="C891" s="1196" t="s">
        <v>1187</v>
      </c>
      <c r="D891" s="1196" t="s">
        <v>38</v>
      </c>
      <c r="E891" s="1197">
        <v>39843</v>
      </c>
      <c r="F891" s="1198" t="s">
        <v>26</v>
      </c>
      <c r="G891" s="1199">
        <v>33000000</v>
      </c>
      <c r="H891" s="1199">
        <v>0</v>
      </c>
      <c r="I891" s="1199">
        <v>38185560.049999997</v>
      </c>
      <c r="J891" s="1200" t="s">
        <v>671</v>
      </c>
      <c r="K891" s="1201"/>
      <c r="L891" s="1202"/>
      <c r="M891" s="1203"/>
      <c r="N891" s="1204"/>
      <c r="O891" s="1205"/>
      <c r="P891" s="1205"/>
      <c r="Q891" s="1206"/>
      <c r="R891" s="1207"/>
    </row>
    <row r="892" spans="1:18">
      <c r="A892" s="1195"/>
      <c r="B892" s="1196" t="s">
        <v>1186</v>
      </c>
      <c r="C892" s="1196" t="s">
        <v>1187</v>
      </c>
      <c r="D892" s="1196" t="s">
        <v>38</v>
      </c>
      <c r="E892" s="1197">
        <v>41093</v>
      </c>
      <c r="F892" s="1198"/>
      <c r="G892" s="1199"/>
      <c r="H892" s="1199"/>
      <c r="I892" s="1199"/>
      <c r="J892" s="1200"/>
      <c r="K892" s="1201">
        <v>31053330</v>
      </c>
      <c r="L892" s="1202">
        <v>-465799.95</v>
      </c>
      <c r="M892" s="1203">
        <v>33000</v>
      </c>
      <c r="N892" s="1204">
        <v>941</v>
      </c>
      <c r="O892" s="1205">
        <v>-1946670</v>
      </c>
      <c r="P892" s="1205"/>
      <c r="Q892" s="1206"/>
      <c r="R892" s="1207"/>
    </row>
    <row r="893" spans="1:18">
      <c r="A893" s="1195"/>
      <c r="B893" s="1196" t="s">
        <v>1186</v>
      </c>
      <c r="C893" s="1196" t="s">
        <v>1187</v>
      </c>
      <c r="D893" s="1196" t="s">
        <v>38</v>
      </c>
      <c r="E893" s="1197">
        <v>41108</v>
      </c>
      <c r="F893" s="1198"/>
      <c r="G893" s="1199"/>
      <c r="H893" s="1199"/>
      <c r="I893" s="1199"/>
      <c r="J893" s="1200"/>
      <c r="K893" s="1201"/>
      <c r="L893" s="1202"/>
      <c r="M893" s="1203"/>
      <c r="N893" s="1204"/>
      <c r="O893" s="1205"/>
      <c r="P893" s="1205"/>
      <c r="Q893" s="1206">
        <v>1946670</v>
      </c>
      <c r="R893" s="1207">
        <v>578947</v>
      </c>
    </row>
    <row r="894" spans="1:18">
      <c r="A894" s="1195">
        <v>11</v>
      </c>
      <c r="B894" s="1196" t="s">
        <v>1188</v>
      </c>
      <c r="C894" s="1196" t="s">
        <v>1189</v>
      </c>
      <c r="D894" s="1196" t="s">
        <v>128</v>
      </c>
      <c r="E894" s="1197">
        <v>39822</v>
      </c>
      <c r="F894" s="1198" t="s">
        <v>26</v>
      </c>
      <c r="G894" s="1199">
        <v>125000000</v>
      </c>
      <c r="H894" s="1199">
        <v>0</v>
      </c>
      <c r="I894" s="1199">
        <v>131813194.44</v>
      </c>
      <c r="J894" s="1200" t="s">
        <v>655</v>
      </c>
      <c r="K894" s="1201"/>
      <c r="L894" s="1202"/>
      <c r="M894" s="1203"/>
      <c r="N894" s="1204"/>
      <c r="O894" s="1205"/>
      <c r="P894" s="1205"/>
      <c r="Q894" s="1206"/>
      <c r="R894" s="1207"/>
    </row>
    <row r="895" spans="1:18">
      <c r="A895" s="1195"/>
      <c r="B895" s="1196" t="s">
        <v>1188</v>
      </c>
      <c r="C895" s="1196" t="s">
        <v>1189</v>
      </c>
      <c r="D895" s="1196" t="s">
        <v>128</v>
      </c>
      <c r="E895" s="1197">
        <v>39925</v>
      </c>
      <c r="F895" s="1198"/>
      <c r="G895" s="1199"/>
      <c r="H895" s="1199"/>
      <c r="I895" s="1199"/>
      <c r="J895" s="1200"/>
      <c r="K895" s="1201">
        <v>125000000</v>
      </c>
      <c r="L895" s="1202"/>
      <c r="M895" s="1203">
        <v>125000</v>
      </c>
      <c r="N895" s="1204">
        <v>1000</v>
      </c>
      <c r="O895" s="1205"/>
      <c r="P895" s="1205"/>
      <c r="Q895" s="1206"/>
      <c r="R895" s="1207"/>
    </row>
    <row r="896" spans="1:18">
      <c r="A896" s="1195"/>
      <c r="B896" s="1196" t="s">
        <v>1188</v>
      </c>
      <c r="C896" s="1196" t="s">
        <v>1189</v>
      </c>
      <c r="D896" s="1196" t="s">
        <v>128</v>
      </c>
      <c r="E896" s="1197">
        <v>39960</v>
      </c>
      <c r="F896" s="1198"/>
      <c r="G896" s="1199"/>
      <c r="H896" s="1199"/>
      <c r="I896" s="1199"/>
      <c r="J896" s="1200"/>
      <c r="K896" s="1201"/>
      <c r="L896" s="1202"/>
      <c r="M896" s="1203"/>
      <c r="N896" s="1204"/>
      <c r="O896" s="1205"/>
      <c r="P896" s="1205"/>
      <c r="Q896" s="1206">
        <v>5025000</v>
      </c>
      <c r="R896" s="1207">
        <v>952260</v>
      </c>
    </row>
    <row r="897" spans="1:18">
      <c r="A897" s="1195"/>
      <c r="B897" s="1196" t="s">
        <v>1190</v>
      </c>
      <c r="C897" s="1196" t="s">
        <v>1081</v>
      </c>
      <c r="D897" s="1196" t="s">
        <v>38</v>
      </c>
      <c r="E897" s="1197">
        <v>39843</v>
      </c>
      <c r="F897" s="1198" t="s">
        <v>26</v>
      </c>
      <c r="G897" s="1199">
        <v>266657000</v>
      </c>
      <c r="H897" s="1199">
        <v>0</v>
      </c>
      <c r="I897" s="1199">
        <v>277861053.94</v>
      </c>
      <c r="J897" s="1200" t="s">
        <v>671</v>
      </c>
      <c r="K897" s="1201"/>
      <c r="L897" s="1202"/>
      <c r="M897" s="1203"/>
      <c r="N897" s="1204"/>
      <c r="O897" s="1205"/>
      <c r="P897" s="1205"/>
      <c r="Q897" s="1206"/>
      <c r="R897" s="1207"/>
    </row>
    <row r="898" spans="1:18">
      <c r="A898" s="1195"/>
      <c r="B898" s="1196" t="s">
        <v>1190</v>
      </c>
      <c r="C898" s="1196" t="s">
        <v>1081</v>
      </c>
      <c r="D898" s="1196" t="s">
        <v>38</v>
      </c>
      <c r="E898" s="1197">
        <v>41359</v>
      </c>
      <c r="F898" s="1198"/>
      <c r="G898" s="1199"/>
      <c r="H898" s="1199"/>
      <c r="I898" s="1199"/>
      <c r="J898" s="1200"/>
      <c r="K898" s="1201">
        <v>1439258.5</v>
      </c>
      <c r="L898" s="1202"/>
      <c r="M898" s="1203">
        <v>1579</v>
      </c>
      <c r="N898" s="1204">
        <v>911.5</v>
      </c>
      <c r="O898" s="1205">
        <v>-139741.5</v>
      </c>
      <c r="P898" s="1205"/>
      <c r="Q898" s="1206"/>
      <c r="R898" s="1207"/>
    </row>
    <row r="899" spans="1:18">
      <c r="A899" s="1195"/>
      <c r="B899" s="1196" t="s">
        <v>1190</v>
      </c>
      <c r="C899" s="1196" t="s">
        <v>1081</v>
      </c>
      <c r="D899" s="1196" t="s">
        <v>38</v>
      </c>
      <c r="E899" s="1197">
        <v>41360</v>
      </c>
      <c r="F899" s="1198"/>
      <c r="G899" s="1199"/>
      <c r="H899" s="1199"/>
      <c r="I899" s="1199"/>
      <c r="J899" s="1200"/>
      <c r="K899" s="1201">
        <v>228401847</v>
      </c>
      <c r="L899" s="1202"/>
      <c r="M899" s="1203">
        <v>250578</v>
      </c>
      <c r="N899" s="1204">
        <v>911.5</v>
      </c>
      <c r="O899" s="1205">
        <v>-22176153</v>
      </c>
      <c r="P899" s="1205"/>
      <c r="Q899" s="1206"/>
      <c r="R899" s="1207"/>
    </row>
    <row r="900" spans="1:18">
      <c r="A900" s="1195"/>
      <c r="B900" s="1196" t="s">
        <v>1190</v>
      </c>
      <c r="C900" s="1196" t="s">
        <v>1081</v>
      </c>
      <c r="D900" s="1196" t="s">
        <v>38</v>
      </c>
      <c r="E900" s="1197">
        <v>41361</v>
      </c>
      <c r="F900" s="1198"/>
      <c r="G900" s="1199"/>
      <c r="H900" s="1199"/>
      <c r="I900" s="1199"/>
      <c r="J900" s="1200"/>
      <c r="K900" s="1201">
        <v>13216750</v>
      </c>
      <c r="L900" s="1202"/>
      <c r="M900" s="1203">
        <v>14500</v>
      </c>
      <c r="N900" s="1204">
        <v>911.5</v>
      </c>
      <c r="O900" s="1205">
        <v>-1283250</v>
      </c>
      <c r="P900" s="1205"/>
      <c r="Q900" s="1206"/>
      <c r="R900" s="1207"/>
    </row>
    <row r="901" spans="1:18">
      <c r="A901" s="1195"/>
      <c r="B901" s="1196" t="s">
        <v>1190</v>
      </c>
      <c r="C901" s="1196" t="s">
        <v>1081</v>
      </c>
      <c r="D901" s="1196" t="s">
        <v>38</v>
      </c>
      <c r="E901" s="1197">
        <v>41373</v>
      </c>
      <c r="F901" s="1198"/>
      <c r="G901" s="1199"/>
      <c r="H901" s="1199"/>
      <c r="I901" s="1199"/>
      <c r="J901" s="1200"/>
      <c r="K901" s="1201"/>
      <c r="L901" s="1202">
        <v>-2430578.56</v>
      </c>
      <c r="M901" s="1203"/>
      <c r="N901" s="1204"/>
      <c r="O901" s="1205"/>
      <c r="P901" s="1205"/>
      <c r="Q901" s="1206"/>
      <c r="R901" s="1207"/>
    </row>
    <row r="902" spans="1:18">
      <c r="A902" s="1195"/>
      <c r="B902" s="1196" t="s">
        <v>1190</v>
      </c>
      <c r="C902" s="1196" t="s">
        <v>1081</v>
      </c>
      <c r="D902" s="1196" t="s">
        <v>38</v>
      </c>
      <c r="E902" s="1197">
        <v>41437</v>
      </c>
      <c r="F902" s="1198"/>
      <c r="G902" s="1199"/>
      <c r="H902" s="1199"/>
      <c r="I902" s="1199"/>
      <c r="J902" s="1200"/>
      <c r="K902" s="1201"/>
      <c r="L902" s="1202"/>
      <c r="M902" s="1203"/>
      <c r="N902" s="1204"/>
      <c r="O902" s="1205"/>
      <c r="P902" s="1205"/>
      <c r="Q902" s="1206">
        <v>12905</v>
      </c>
      <c r="R902" s="1207">
        <v>645137.9</v>
      </c>
    </row>
    <row r="903" spans="1:18">
      <c r="A903" s="1195" t="s">
        <v>2024</v>
      </c>
      <c r="B903" s="1196" t="s">
        <v>1191</v>
      </c>
      <c r="C903" s="1196" t="s">
        <v>1192</v>
      </c>
      <c r="D903" s="1196" t="s">
        <v>112</v>
      </c>
      <c r="E903" s="1197">
        <v>40018</v>
      </c>
      <c r="F903" s="1198" t="s">
        <v>49</v>
      </c>
      <c r="G903" s="1199">
        <v>20471000</v>
      </c>
      <c r="H903" s="1199">
        <v>0</v>
      </c>
      <c r="I903" s="1199">
        <v>9180793.0800000001</v>
      </c>
      <c r="J903" s="1200" t="s">
        <v>671</v>
      </c>
      <c r="K903" s="1201"/>
      <c r="L903" s="1202"/>
      <c r="M903" s="1203"/>
      <c r="N903" s="1204"/>
      <c r="O903" s="1205"/>
      <c r="P903" s="1205"/>
      <c r="Q903" s="1206"/>
      <c r="R903" s="1207"/>
    </row>
    <row r="904" spans="1:18">
      <c r="A904" s="1195"/>
      <c r="B904" s="1196" t="s">
        <v>1191</v>
      </c>
      <c r="C904" s="1196" t="s">
        <v>1192</v>
      </c>
      <c r="D904" s="1196" t="s">
        <v>112</v>
      </c>
      <c r="E904" s="1197">
        <v>41500</v>
      </c>
      <c r="F904" s="1198"/>
      <c r="G904" s="1199"/>
      <c r="H904" s="1199"/>
      <c r="I904" s="1199"/>
      <c r="J904" s="1200"/>
      <c r="K904" s="1201">
        <v>8000000</v>
      </c>
      <c r="L904" s="1202"/>
      <c r="M904" s="1203">
        <v>20471</v>
      </c>
      <c r="N904" s="1204">
        <v>390.8</v>
      </c>
      <c r="O904" s="1205">
        <v>-12471000</v>
      </c>
      <c r="P904" s="1205"/>
      <c r="Q904" s="1206"/>
      <c r="R904" s="1207"/>
    </row>
    <row r="905" spans="1:18">
      <c r="A905" s="1195" t="s">
        <v>1992</v>
      </c>
      <c r="B905" s="1196" t="s">
        <v>1193</v>
      </c>
      <c r="C905" s="1196" t="s">
        <v>1192</v>
      </c>
      <c r="D905" s="1196" t="s">
        <v>112</v>
      </c>
      <c r="E905" s="1197">
        <v>39864</v>
      </c>
      <c r="F905" s="1198" t="s">
        <v>49</v>
      </c>
      <c r="G905" s="1199">
        <v>9495000</v>
      </c>
      <c r="H905" s="1199">
        <v>0</v>
      </c>
      <c r="I905" s="1199">
        <v>11309750.5</v>
      </c>
      <c r="J905" s="1200" t="s">
        <v>655</v>
      </c>
      <c r="K905" s="1201"/>
      <c r="L905" s="1202"/>
      <c r="M905" s="1203"/>
      <c r="N905" s="1204"/>
      <c r="O905" s="1205"/>
      <c r="P905" s="1205"/>
      <c r="Q905" s="1206"/>
      <c r="R905" s="1207"/>
    </row>
    <row r="906" spans="1:18">
      <c r="A906" s="1195"/>
      <c r="B906" s="1196" t="s">
        <v>1193</v>
      </c>
      <c r="C906" s="1196" t="s">
        <v>1192</v>
      </c>
      <c r="D906" s="1196" t="s">
        <v>112</v>
      </c>
      <c r="E906" s="1197">
        <v>40808</v>
      </c>
      <c r="F906" s="1198"/>
      <c r="G906" s="1199"/>
      <c r="H906" s="1199"/>
      <c r="I906" s="1199"/>
      <c r="J906" s="1200"/>
      <c r="K906" s="1201">
        <v>9495000</v>
      </c>
      <c r="L906" s="1202"/>
      <c r="M906" s="1203">
        <v>9495</v>
      </c>
      <c r="N906" s="1204">
        <v>1000</v>
      </c>
      <c r="O906" s="1205"/>
      <c r="P906" s="1205"/>
      <c r="Q906" s="1206">
        <v>475000</v>
      </c>
      <c r="R906" s="1207">
        <v>475</v>
      </c>
    </row>
    <row r="907" spans="1:18">
      <c r="A907" s="1195" t="s">
        <v>1987</v>
      </c>
      <c r="B907" s="1196" t="s">
        <v>1194</v>
      </c>
      <c r="C907" s="1196" t="s">
        <v>1195</v>
      </c>
      <c r="D907" s="1196" t="s">
        <v>16</v>
      </c>
      <c r="E907" s="1197">
        <v>39801</v>
      </c>
      <c r="F907" s="1198" t="s">
        <v>26</v>
      </c>
      <c r="G907" s="1199">
        <v>70000000</v>
      </c>
      <c r="H907" s="1199">
        <v>0</v>
      </c>
      <c r="I907" s="1199">
        <v>73904166.659999996</v>
      </c>
      <c r="J907" s="1200" t="s">
        <v>655</v>
      </c>
      <c r="K907" s="1201"/>
      <c r="L907" s="1202"/>
      <c r="M907" s="1203"/>
      <c r="N907" s="1204"/>
      <c r="O907" s="1205"/>
      <c r="P907" s="1205"/>
      <c r="Q907" s="1206"/>
      <c r="R907" s="1207"/>
    </row>
    <row r="908" spans="1:18">
      <c r="A908" s="1195"/>
      <c r="B908" s="1196" t="s">
        <v>1194</v>
      </c>
      <c r="C908" s="1196" t="s">
        <v>1195</v>
      </c>
      <c r="D908" s="1196" t="s">
        <v>16</v>
      </c>
      <c r="E908" s="1197">
        <v>40114</v>
      </c>
      <c r="F908" s="1198"/>
      <c r="G908" s="1199"/>
      <c r="H908" s="1199"/>
      <c r="I908" s="1199"/>
      <c r="J908" s="1200"/>
      <c r="K908" s="1201">
        <v>70000000</v>
      </c>
      <c r="L908" s="1202"/>
      <c r="M908" s="1203">
        <v>70000</v>
      </c>
      <c r="N908" s="1204">
        <v>1000</v>
      </c>
      <c r="O908" s="1205"/>
      <c r="P908" s="1205"/>
      <c r="Q908" s="1206"/>
      <c r="R908" s="1207"/>
    </row>
    <row r="909" spans="1:18">
      <c r="A909" s="1195"/>
      <c r="B909" s="1196" t="s">
        <v>1194</v>
      </c>
      <c r="C909" s="1196" t="s">
        <v>1195</v>
      </c>
      <c r="D909" s="1196" t="s">
        <v>16</v>
      </c>
      <c r="E909" s="1197">
        <v>40177</v>
      </c>
      <c r="F909" s="1198"/>
      <c r="G909" s="1199"/>
      <c r="H909" s="1199"/>
      <c r="I909" s="1199"/>
      <c r="J909" s="1200"/>
      <c r="K909" s="1201"/>
      <c r="L909" s="1202"/>
      <c r="M909" s="1203"/>
      <c r="N909" s="1204"/>
      <c r="O909" s="1205"/>
      <c r="P909" s="1205"/>
      <c r="Q909" s="1206">
        <v>900000</v>
      </c>
      <c r="R909" s="1207">
        <v>375806</v>
      </c>
    </row>
    <row r="910" spans="1:18">
      <c r="A910" s="1195" t="s">
        <v>1981</v>
      </c>
      <c r="B910" s="1196" t="s">
        <v>1196</v>
      </c>
      <c r="C910" s="1196" t="s">
        <v>1197</v>
      </c>
      <c r="D910" s="1196" t="s">
        <v>81</v>
      </c>
      <c r="E910" s="1197">
        <v>39871</v>
      </c>
      <c r="F910" s="1198" t="s">
        <v>49</v>
      </c>
      <c r="G910" s="1199">
        <v>12000000</v>
      </c>
      <c r="H910" s="1199">
        <v>0</v>
      </c>
      <c r="I910" s="1199">
        <v>14267700</v>
      </c>
      <c r="J910" s="1200" t="s">
        <v>655</v>
      </c>
      <c r="K910" s="1201"/>
      <c r="L910" s="1202"/>
      <c r="M910" s="1203"/>
      <c r="N910" s="1204"/>
      <c r="O910" s="1205"/>
      <c r="P910" s="1205"/>
      <c r="Q910" s="1206"/>
      <c r="R910" s="1207"/>
    </row>
    <row r="911" spans="1:18">
      <c r="A911" s="1195"/>
      <c r="B911" s="1196" t="s">
        <v>1196</v>
      </c>
      <c r="C911" s="1196" t="s">
        <v>1197</v>
      </c>
      <c r="D911" s="1196" t="s">
        <v>81</v>
      </c>
      <c r="E911" s="1197">
        <v>40801</v>
      </c>
      <c r="F911" s="1198"/>
      <c r="G911" s="1199"/>
      <c r="H911" s="1199"/>
      <c r="I911" s="1199"/>
      <c r="J911" s="1200"/>
      <c r="K911" s="1201">
        <v>12000000</v>
      </c>
      <c r="L911" s="1202"/>
      <c r="M911" s="1203">
        <v>12000</v>
      </c>
      <c r="N911" s="1204">
        <v>1000</v>
      </c>
      <c r="O911" s="1205"/>
      <c r="P911" s="1205"/>
      <c r="Q911" s="1206">
        <v>600000</v>
      </c>
      <c r="R911" s="1207">
        <v>600</v>
      </c>
    </row>
    <row r="912" spans="1:18">
      <c r="A912" s="1195" t="s">
        <v>1977</v>
      </c>
      <c r="B912" s="1196" t="s">
        <v>1198</v>
      </c>
      <c r="C912" s="1196" t="s">
        <v>1199</v>
      </c>
      <c r="D912" s="1196" t="s">
        <v>80</v>
      </c>
      <c r="E912" s="1197">
        <v>39948</v>
      </c>
      <c r="F912" s="1198" t="s">
        <v>49</v>
      </c>
      <c r="G912" s="1199">
        <v>15000000</v>
      </c>
      <c r="H912" s="1199">
        <v>0</v>
      </c>
      <c r="I912" s="1199">
        <v>18670291.670000002</v>
      </c>
      <c r="J912" s="1200" t="s">
        <v>655</v>
      </c>
      <c r="K912" s="1201"/>
      <c r="L912" s="1202"/>
      <c r="M912" s="1203"/>
      <c r="N912" s="1204"/>
      <c r="O912" s="1205"/>
      <c r="P912" s="1205"/>
      <c r="Q912" s="1206"/>
      <c r="R912" s="1207"/>
    </row>
    <row r="913" spans="1:18">
      <c r="A913" s="1195"/>
      <c r="B913" s="1196" t="s">
        <v>1198</v>
      </c>
      <c r="C913" s="1196" t="s">
        <v>1199</v>
      </c>
      <c r="D913" s="1196" t="s">
        <v>80</v>
      </c>
      <c r="E913" s="1197">
        <v>41254</v>
      </c>
      <c r="F913" s="1198"/>
      <c r="G913" s="1199"/>
      <c r="H913" s="1199"/>
      <c r="I913" s="1199"/>
      <c r="J913" s="1200"/>
      <c r="K913" s="1201">
        <v>15000000</v>
      </c>
      <c r="L913" s="1202"/>
      <c r="M913" s="1203">
        <v>15000</v>
      </c>
      <c r="N913" s="1204">
        <v>1000</v>
      </c>
      <c r="O913" s="1205"/>
      <c r="P913" s="1205"/>
      <c r="Q913" s="1206">
        <v>750000</v>
      </c>
      <c r="R913" s="1207">
        <v>750</v>
      </c>
    </row>
    <row r="914" spans="1:18">
      <c r="A914" s="1195" t="s">
        <v>2025</v>
      </c>
      <c r="B914" s="1196" t="s">
        <v>1200</v>
      </c>
      <c r="C914" s="1196" t="s">
        <v>1201</v>
      </c>
      <c r="D914" s="1196" t="s">
        <v>151</v>
      </c>
      <c r="E914" s="1197">
        <v>39955</v>
      </c>
      <c r="F914" s="1198" t="s">
        <v>49</v>
      </c>
      <c r="G914" s="1199">
        <v>1300000</v>
      </c>
      <c r="H914" s="1199">
        <v>0</v>
      </c>
      <c r="I914" s="1199">
        <v>87184.85</v>
      </c>
      <c r="J914" s="1200" t="s">
        <v>1966</v>
      </c>
      <c r="K914" s="1201"/>
      <c r="L914" s="1202"/>
      <c r="M914" s="1203"/>
      <c r="N914" s="1204"/>
      <c r="O914" s="1205"/>
      <c r="P914" s="1205"/>
      <c r="Q914" s="1206"/>
      <c r="R914" s="1207"/>
    </row>
    <row r="915" spans="1:18">
      <c r="A915" s="1195"/>
      <c r="B915" s="1196" t="s">
        <v>1200</v>
      </c>
      <c r="C915" s="1196" t="s">
        <v>1201</v>
      </c>
      <c r="D915" s="1196" t="s">
        <v>151</v>
      </c>
      <c r="E915" s="1197">
        <v>41019</v>
      </c>
      <c r="F915" s="1198"/>
      <c r="G915" s="1199"/>
      <c r="H915" s="1199"/>
      <c r="I915" s="1199"/>
      <c r="J915" s="1200"/>
      <c r="K915" s="1201"/>
      <c r="L915" s="1202"/>
      <c r="M915" s="1203"/>
      <c r="N915" s="1204"/>
      <c r="O915" s="1205">
        <v>-1300000</v>
      </c>
      <c r="P915" s="1205"/>
      <c r="Q915" s="1206"/>
      <c r="R915" s="1207"/>
    </row>
    <row r="916" spans="1:18">
      <c r="A916" s="1195" t="s">
        <v>1981</v>
      </c>
      <c r="B916" s="1196" t="s">
        <v>1202</v>
      </c>
      <c r="C916" s="1196" t="s">
        <v>1203</v>
      </c>
      <c r="D916" s="1196" t="s">
        <v>90</v>
      </c>
      <c r="E916" s="1197">
        <v>39906</v>
      </c>
      <c r="F916" s="1198" t="s">
        <v>49</v>
      </c>
      <c r="G916" s="1199">
        <v>3100000</v>
      </c>
      <c r="H916" s="1199">
        <v>0</v>
      </c>
      <c r="I916" s="1199">
        <v>3668927.67</v>
      </c>
      <c r="J916" s="1200" t="s">
        <v>655</v>
      </c>
      <c r="K916" s="1201"/>
      <c r="L916" s="1202"/>
      <c r="M916" s="1203"/>
      <c r="N916" s="1204"/>
      <c r="O916" s="1205"/>
      <c r="P916" s="1205"/>
      <c r="Q916" s="1206"/>
      <c r="R916" s="1207"/>
    </row>
    <row r="917" spans="1:18">
      <c r="A917" s="1195"/>
      <c r="B917" s="1196" t="s">
        <v>1202</v>
      </c>
      <c r="C917" s="1196" t="s">
        <v>1203</v>
      </c>
      <c r="D917" s="1196" t="s">
        <v>90</v>
      </c>
      <c r="E917" s="1197">
        <v>40801</v>
      </c>
      <c r="F917" s="1198"/>
      <c r="G917" s="1199"/>
      <c r="H917" s="1199"/>
      <c r="I917" s="1199"/>
      <c r="J917" s="1200"/>
      <c r="K917" s="1201">
        <v>3100000</v>
      </c>
      <c r="L917" s="1202"/>
      <c r="M917" s="1203">
        <v>3100</v>
      </c>
      <c r="N917" s="1204">
        <v>1000</v>
      </c>
      <c r="O917" s="1205"/>
      <c r="P917" s="1205"/>
      <c r="Q917" s="1206">
        <v>155000</v>
      </c>
      <c r="R917" s="1207">
        <v>155</v>
      </c>
    </row>
    <row r="918" spans="1:18">
      <c r="A918" s="1195" t="s">
        <v>2026</v>
      </c>
      <c r="B918" s="1196" t="s">
        <v>1204</v>
      </c>
      <c r="C918" s="1196" t="s">
        <v>1205</v>
      </c>
      <c r="D918" s="1196" t="s">
        <v>112</v>
      </c>
      <c r="E918" s="1197">
        <v>39787</v>
      </c>
      <c r="F918" s="1198" t="s">
        <v>26</v>
      </c>
      <c r="G918" s="1199">
        <v>5800000</v>
      </c>
      <c r="H918" s="1199">
        <v>0</v>
      </c>
      <c r="I918" s="1199">
        <v>273888.89</v>
      </c>
      <c r="J918" s="1200" t="s">
        <v>1967</v>
      </c>
      <c r="K918" s="1201"/>
      <c r="L918" s="1202"/>
      <c r="M918" s="1203"/>
      <c r="N918" s="1204"/>
      <c r="O918" s="1205"/>
      <c r="P918" s="1205"/>
      <c r="Q918" s="1206"/>
      <c r="R918" s="1207"/>
    </row>
    <row r="919" spans="1:18">
      <c r="A919" s="1195"/>
      <c r="B919" s="1196" t="s">
        <v>1204</v>
      </c>
      <c r="C919" s="1196" t="s">
        <v>1205</v>
      </c>
      <c r="D919" s="1196" t="s">
        <v>112</v>
      </c>
      <c r="E919" s="1197">
        <v>40739</v>
      </c>
      <c r="F919" s="1198"/>
      <c r="G919" s="1199"/>
      <c r="H919" s="1199"/>
      <c r="I919" s="1199"/>
      <c r="J919" s="1200"/>
      <c r="K919" s="1201"/>
      <c r="L919" s="1202"/>
      <c r="M919" s="1203"/>
      <c r="N919" s="1204"/>
      <c r="O919" s="1205">
        <v>-5800000</v>
      </c>
      <c r="P919" s="1205"/>
      <c r="Q919" s="1206"/>
      <c r="R919" s="1207"/>
    </row>
    <row r="920" spans="1:18">
      <c r="A920" s="1195" t="s">
        <v>1977</v>
      </c>
      <c r="B920" s="1196" t="s">
        <v>1206</v>
      </c>
      <c r="C920" s="1196" t="s">
        <v>1131</v>
      </c>
      <c r="D920" s="1196" t="s">
        <v>123</v>
      </c>
      <c r="E920" s="1197">
        <v>39836</v>
      </c>
      <c r="F920" s="1198" t="s">
        <v>49</v>
      </c>
      <c r="G920" s="1199">
        <v>3240000</v>
      </c>
      <c r="H920" s="1199">
        <v>0</v>
      </c>
      <c r="I920" s="1199">
        <v>3623721.5</v>
      </c>
      <c r="J920" s="1200" t="s">
        <v>655</v>
      </c>
      <c r="K920" s="1201"/>
      <c r="L920" s="1202"/>
      <c r="M920" s="1203"/>
      <c r="N920" s="1204"/>
      <c r="O920" s="1205"/>
      <c r="P920" s="1205"/>
      <c r="Q920" s="1206"/>
      <c r="R920" s="1207"/>
    </row>
    <row r="921" spans="1:18">
      <c r="A921" s="1195"/>
      <c r="B921" s="1196" t="s">
        <v>1206</v>
      </c>
      <c r="C921" s="1196" t="s">
        <v>1131</v>
      </c>
      <c r="D921" s="1196" t="s">
        <v>123</v>
      </c>
      <c r="E921" s="1197">
        <v>40163</v>
      </c>
      <c r="F921" s="1198"/>
      <c r="G921" s="1199"/>
      <c r="H921" s="1199"/>
      <c r="I921" s="1199"/>
      <c r="J921" s="1200"/>
      <c r="K921" s="1201">
        <v>1000000</v>
      </c>
      <c r="L921" s="1202"/>
      <c r="M921" s="1203">
        <v>1000</v>
      </c>
      <c r="N921" s="1204">
        <v>1000</v>
      </c>
      <c r="O921" s="1205"/>
      <c r="P921" s="1205"/>
      <c r="Q921" s="1206"/>
      <c r="R921" s="1207"/>
    </row>
    <row r="922" spans="1:18">
      <c r="A922" s="1195"/>
      <c r="B922" s="1196" t="s">
        <v>1206</v>
      </c>
      <c r="C922" s="1196" t="s">
        <v>1131</v>
      </c>
      <c r="D922" s="1196" t="s">
        <v>123</v>
      </c>
      <c r="E922" s="1197">
        <v>40345</v>
      </c>
      <c r="F922" s="1198"/>
      <c r="G922" s="1199"/>
      <c r="H922" s="1199"/>
      <c r="I922" s="1199"/>
      <c r="J922" s="1200"/>
      <c r="K922" s="1201">
        <v>2240000</v>
      </c>
      <c r="L922" s="1202"/>
      <c r="M922" s="1203">
        <v>2240</v>
      </c>
      <c r="N922" s="1204">
        <v>1000</v>
      </c>
      <c r="O922" s="1205"/>
      <c r="P922" s="1205"/>
      <c r="Q922" s="1206">
        <v>162000</v>
      </c>
      <c r="R922" s="1207">
        <v>162</v>
      </c>
    </row>
    <row r="923" spans="1:18">
      <c r="A923" s="1195" t="s">
        <v>1979</v>
      </c>
      <c r="B923" s="1196" t="s">
        <v>1207</v>
      </c>
      <c r="C923" s="1196" t="s">
        <v>835</v>
      </c>
      <c r="D923" s="1196" t="s">
        <v>90</v>
      </c>
      <c r="E923" s="1197">
        <v>39955</v>
      </c>
      <c r="F923" s="1198" t="s">
        <v>49</v>
      </c>
      <c r="G923" s="1199">
        <v>5097000</v>
      </c>
      <c r="H923" s="1199">
        <v>0</v>
      </c>
      <c r="I923" s="1199">
        <v>4336183.67</v>
      </c>
      <c r="J923" s="1200" t="s">
        <v>671</v>
      </c>
      <c r="K923" s="1201"/>
      <c r="L923" s="1202"/>
      <c r="M923" s="1203"/>
      <c r="N923" s="1204"/>
      <c r="O923" s="1205"/>
      <c r="P923" s="1205"/>
      <c r="Q923" s="1206"/>
      <c r="R923" s="1207"/>
    </row>
    <row r="924" spans="1:18">
      <c r="A924" s="1195"/>
      <c r="B924" s="1196" t="s">
        <v>1207</v>
      </c>
      <c r="C924" s="1196" t="s">
        <v>835</v>
      </c>
      <c r="D924" s="1196" t="s">
        <v>90</v>
      </c>
      <c r="E924" s="1197">
        <v>41222</v>
      </c>
      <c r="F924" s="1198"/>
      <c r="G924" s="1199"/>
      <c r="H924" s="1199"/>
      <c r="I924" s="1199"/>
      <c r="J924" s="1200"/>
      <c r="K924" s="1201">
        <v>594550</v>
      </c>
      <c r="L924" s="1202"/>
      <c r="M924" s="1203">
        <v>940</v>
      </c>
      <c r="N924" s="1204">
        <v>632.5</v>
      </c>
      <c r="O924" s="1205">
        <v>-345450</v>
      </c>
      <c r="P924" s="1205"/>
      <c r="Q924" s="1206">
        <v>126798.62</v>
      </c>
      <c r="R924" s="1207">
        <v>188</v>
      </c>
    </row>
    <row r="925" spans="1:18">
      <c r="A925" s="1195"/>
      <c r="B925" s="1196" t="s">
        <v>1207</v>
      </c>
      <c r="C925" s="1196" t="s">
        <v>835</v>
      </c>
      <c r="D925" s="1196" t="s">
        <v>90</v>
      </c>
      <c r="E925" s="1197">
        <v>41226</v>
      </c>
      <c r="F925" s="1198"/>
      <c r="G925" s="1199"/>
      <c r="H925" s="1199"/>
      <c r="I925" s="1199"/>
      <c r="J925" s="1200"/>
      <c r="K925" s="1201">
        <v>2629302.5</v>
      </c>
      <c r="L925" s="1202"/>
      <c r="M925" s="1203">
        <v>4157</v>
      </c>
      <c r="N925" s="1204">
        <v>632.5</v>
      </c>
      <c r="O925" s="1205">
        <v>-1527697.5</v>
      </c>
      <c r="P925" s="1205"/>
      <c r="Q925" s="1206">
        <v>45188.88</v>
      </c>
      <c r="R925" s="1207">
        <v>67</v>
      </c>
    </row>
    <row r="926" spans="1:18">
      <c r="A926" s="1195"/>
      <c r="B926" s="1196" t="s">
        <v>1207</v>
      </c>
      <c r="C926" s="1196" t="s">
        <v>835</v>
      </c>
      <c r="D926" s="1196" t="s">
        <v>90</v>
      </c>
      <c r="E926" s="1197">
        <v>41285</v>
      </c>
      <c r="F926" s="1198"/>
      <c r="G926" s="1199"/>
      <c r="H926" s="1199"/>
      <c r="I926" s="1199"/>
      <c r="J926" s="1200"/>
      <c r="K926" s="1201"/>
      <c r="L926" s="1202">
        <v>-25000</v>
      </c>
      <c r="M926" s="1203"/>
      <c r="N926" s="1204"/>
      <c r="O926" s="1205"/>
      <c r="P926" s="1205"/>
      <c r="Q926" s="1206"/>
      <c r="R926" s="1207"/>
    </row>
    <row r="927" spans="1:18">
      <c r="A927" s="1195">
        <v>15</v>
      </c>
      <c r="B927" s="1196" t="s">
        <v>1208</v>
      </c>
      <c r="C927" s="1196" t="s">
        <v>1209</v>
      </c>
      <c r="D927" s="1196" t="s">
        <v>80</v>
      </c>
      <c r="E927" s="1197">
        <v>39941</v>
      </c>
      <c r="F927" s="1198" t="s">
        <v>160</v>
      </c>
      <c r="G927" s="1199">
        <v>3000000</v>
      </c>
      <c r="H927" s="1199">
        <v>0</v>
      </c>
      <c r="I927" s="1199">
        <v>4363022.95</v>
      </c>
      <c r="J927" s="1200" t="s">
        <v>671</v>
      </c>
      <c r="K927" s="1201"/>
      <c r="L927" s="1202"/>
      <c r="M927" s="1203"/>
      <c r="N927" s="1204"/>
      <c r="O927" s="1205"/>
      <c r="P927" s="1205"/>
      <c r="Q927" s="1206"/>
      <c r="R927" s="1207"/>
    </row>
    <row r="928" spans="1:18">
      <c r="A928" s="1195"/>
      <c r="B928" s="1196" t="s">
        <v>1208</v>
      </c>
      <c r="C928" s="1196" t="s">
        <v>1209</v>
      </c>
      <c r="D928" s="1196" t="s">
        <v>80</v>
      </c>
      <c r="E928" s="1197">
        <v>41740</v>
      </c>
      <c r="F928" s="1198"/>
      <c r="G928" s="1199"/>
      <c r="H928" s="1199"/>
      <c r="I928" s="1199"/>
      <c r="J928" s="1200"/>
      <c r="K928" s="1201">
        <v>2800000</v>
      </c>
      <c r="L928" s="1202"/>
      <c r="M928" s="1203">
        <v>2800000</v>
      </c>
      <c r="N928" s="1204">
        <v>1.0065</v>
      </c>
      <c r="O928" s="1205"/>
      <c r="P928" s="1205">
        <v>18228</v>
      </c>
      <c r="Q928" s="1206">
        <v>84514.33</v>
      </c>
      <c r="R928" s="1207">
        <v>100000</v>
      </c>
    </row>
    <row r="929" spans="1:18">
      <c r="A929" s="1195"/>
      <c r="B929" s="1196" t="s">
        <v>1208</v>
      </c>
      <c r="C929" s="1196" t="s">
        <v>1209</v>
      </c>
      <c r="D929" s="1196" t="s">
        <v>80</v>
      </c>
      <c r="E929" s="1197">
        <v>41743</v>
      </c>
      <c r="F929" s="1198"/>
      <c r="G929" s="1199"/>
      <c r="H929" s="1199"/>
      <c r="I929" s="1199"/>
      <c r="J929" s="1200"/>
      <c r="K929" s="1201">
        <v>200000</v>
      </c>
      <c r="L929" s="1202"/>
      <c r="M929" s="1203">
        <v>200000</v>
      </c>
      <c r="N929" s="1204">
        <v>1.0065</v>
      </c>
      <c r="O929" s="1205"/>
      <c r="P929" s="1205">
        <v>1302</v>
      </c>
      <c r="Q929" s="1206">
        <v>42257.17</v>
      </c>
      <c r="R929" s="1207">
        <v>50000</v>
      </c>
    </row>
    <row r="930" spans="1:18">
      <c r="A930" s="1195"/>
      <c r="B930" s="1196" t="s">
        <v>1208</v>
      </c>
      <c r="C930" s="1196" t="s">
        <v>1209</v>
      </c>
      <c r="D930" s="1196" t="s">
        <v>80</v>
      </c>
      <c r="E930" s="1197">
        <v>41838</v>
      </c>
      <c r="F930" s="1198"/>
      <c r="G930" s="1199"/>
      <c r="H930" s="1199"/>
      <c r="I930" s="1199"/>
      <c r="J930" s="1200"/>
      <c r="K930" s="1201"/>
      <c r="L930" s="1202">
        <v>-25000</v>
      </c>
      <c r="M930" s="1203"/>
      <c r="N930" s="1204"/>
      <c r="O930" s="1205"/>
      <c r="P930" s="1205"/>
      <c r="Q930" s="1206"/>
      <c r="R930" s="1207"/>
    </row>
    <row r="931" spans="1:18">
      <c r="A931" s="1195" t="s">
        <v>2010</v>
      </c>
      <c r="B931" s="1196" t="s">
        <v>1210</v>
      </c>
      <c r="C931" s="1196" t="s">
        <v>1211</v>
      </c>
      <c r="D931" s="1196" t="s">
        <v>81</v>
      </c>
      <c r="E931" s="1197">
        <v>39990</v>
      </c>
      <c r="F931" s="1198" t="s">
        <v>160</v>
      </c>
      <c r="G931" s="1199">
        <v>35000000</v>
      </c>
      <c r="H931" s="1199">
        <v>0</v>
      </c>
      <c r="I931" s="1199">
        <v>45796066.359999999</v>
      </c>
      <c r="J931" s="1200" t="s">
        <v>655</v>
      </c>
      <c r="K931" s="1201"/>
      <c r="L931" s="1202"/>
      <c r="M931" s="1203"/>
      <c r="N931" s="1204"/>
      <c r="O931" s="1205"/>
      <c r="P931" s="1205"/>
      <c r="Q931" s="1206"/>
      <c r="R931" s="1207"/>
    </row>
    <row r="932" spans="1:18">
      <c r="A932" s="1195"/>
      <c r="B932" s="1196" t="s">
        <v>1210</v>
      </c>
      <c r="C932" s="1196" t="s">
        <v>1211</v>
      </c>
      <c r="D932" s="1196" t="s">
        <v>81</v>
      </c>
      <c r="E932" s="1197">
        <v>41115</v>
      </c>
      <c r="F932" s="1198"/>
      <c r="G932" s="1199"/>
      <c r="H932" s="1199"/>
      <c r="I932" s="1199"/>
      <c r="J932" s="1200"/>
      <c r="K932" s="1201">
        <v>35000000</v>
      </c>
      <c r="L932" s="1202"/>
      <c r="M932" s="1203">
        <v>35000000</v>
      </c>
      <c r="N932" s="1204">
        <v>1</v>
      </c>
      <c r="O932" s="1205"/>
      <c r="P932" s="1205"/>
      <c r="Q932" s="1206">
        <v>1750000</v>
      </c>
      <c r="R932" s="1207">
        <v>1750000</v>
      </c>
    </row>
    <row r="933" spans="1:18">
      <c r="A933" s="1195" t="s">
        <v>1978</v>
      </c>
      <c r="B933" s="1196" t="s">
        <v>1212</v>
      </c>
      <c r="C933" s="1196" t="s">
        <v>880</v>
      </c>
      <c r="D933" s="1196" t="s">
        <v>81</v>
      </c>
      <c r="E933" s="1197">
        <v>39836</v>
      </c>
      <c r="F933" s="1198" t="s">
        <v>49</v>
      </c>
      <c r="G933" s="1199">
        <v>1968000</v>
      </c>
      <c r="H933" s="1199">
        <v>0</v>
      </c>
      <c r="I933" s="1199">
        <v>2437100.33</v>
      </c>
      <c r="J933" s="1200" t="s">
        <v>655</v>
      </c>
      <c r="K933" s="1201"/>
      <c r="L933" s="1202"/>
      <c r="M933" s="1203"/>
      <c r="N933" s="1204"/>
      <c r="O933" s="1205"/>
      <c r="P933" s="1205"/>
      <c r="Q933" s="1206"/>
      <c r="R933" s="1207"/>
    </row>
    <row r="934" spans="1:18">
      <c r="A934" s="1195"/>
      <c r="B934" s="1196" t="s">
        <v>1212</v>
      </c>
      <c r="C934" s="1196" t="s">
        <v>880</v>
      </c>
      <c r="D934" s="1196" t="s">
        <v>81</v>
      </c>
      <c r="E934" s="1197">
        <v>41214</v>
      </c>
      <c r="F934" s="1198"/>
      <c r="G934" s="1199"/>
      <c r="H934" s="1199"/>
      <c r="I934" s="1199"/>
      <c r="J934" s="1200"/>
      <c r="K934" s="1201">
        <v>1968000</v>
      </c>
      <c r="L934" s="1202"/>
      <c r="M934" s="1203">
        <v>1968</v>
      </c>
      <c r="N934" s="1204">
        <v>1000</v>
      </c>
      <c r="O934" s="1205"/>
      <c r="P934" s="1205"/>
      <c r="Q934" s="1206">
        <v>98000</v>
      </c>
      <c r="R934" s="1207">
        <v>98</v>
      </c>
    </row>
    <row r="935" spans="1:18">
      <c r="A935" s="1195" t="s">
        <v>2010</v>
      </c>
      <c r="B935" s="1196" t="s">
        <v>1213</v>
      </c>
      <c r="C935" s="1196" t="s">
        <v>1214</v>
      </c>
      <c r="D935" s="1196" t="s">
        <v>111</v>
      </c>
      <c r="E935" s="1197">
        <v>39927</v>
      </c>
      <c r="F935" s="1198" t="s">
        <v>160</v>
      </c>
      <c r="G935" s="1199">
        <v>3000000</v>
      </c>
      <c r="H935" s="1199">
        <v>0</v>
      </c>
      <c r="I935" s="1199">
        <v>3408191.65</v>
      </c>
      <c r="J935" s="1200" t="s">
        <v>655</v>
      </c>
      <c r="K935" s="1201"/>
      <c r="L935" s="1202"/>
      <c r="M935" s="1203"/>
      <c r="N935" s="1204"/>
      <c r="O935" s="1205"/>
      <c r="P935" s="1205"/>
      <c r="Q935" s="1206"/>
      <c r="R935" s="1207"/>
    </row>
    <row r="936" spans="1:18">
      <c r="A936" s="1195"/>
      <c r="B936" s="1196" t="s">
        <v>1213</v>
      </c>
      <c r="C936" s="1196" t="s">
        <v>1214</v>
      </c>
      <c r="D936" s="1196" t="s">
        <v>111</v>
      </c>
      <c r="E936" s="1197">
        <v>40141</v>
      </c>
      <c r="F936" s="1198"/>
      <c r="G936" s="1199"/>
      <c r="H936" s="1199"/>
      <c r="I936" s="1199"/>
      <c r="J936" s="1200"/>
      <c r="K936" s="1201">
        <v>1600000</v>
      </c>
      <c r="L936" s="1202"/>
      <c r="M936" s="1203">
        <v>1600000</v>
      </c>
      <c r="N936" s="1204">
        <v>1</v>
      </c>
      <c r="O936" s="1205"/>
      <c r="P936" s="1205"/>
      <c r="Q936" s="1206"/>
      <c r="R936" s="1207"/>
    </row>
    <row r="937" spans="1:18">
      <c r="A937" s="1195"/>
      <c r="B937" s="1196" t="s">
        <v>1213</v>
      </c>
      <c r="C937" s="1196" t="s">
        <v>1214</v>
      </c>
      <c r="D937" s="1196" t="s">
        <v>111</v>
      </c>
      <c r="E937" s="1197">
        <v>40457</v>
      </c>
      <c r="F937" s="1198"/>
      <c r="G937" s="1199"/>
      <c r="H937" s="1199"/>
      <c r="I937" s="1199"/>
      <c r="J937" s="1200"/>
      <c r="K937" s="1201">
        <v>1400000</v>
      </c>
      <c r="L937" s="1202"/>
      <c r="M937" s="1203">
        <v>1400000</v>
      </c>
      <c r="N937" s="1204">
        <v>1</v>
      </c>
      <c r="O937" s="1205"/>
      <c r="P937" s="1205"/>
      <c r="Q937" s="1206">
        <v>150000</v>
      </c>
      <c r="R937" s="1207">
        <v>150000</v>
      </c>
    </row>
    <row r="938" spans="1:18">
      <c r="A938" s="1195">
        <v>11</v>
      </c>
      <c r="B938" s="1196" t="s">
        <v>1215</v>
      </c>
      <c r="C938" s="1196" t="s">
        <v>1216</v>
      </c>
      <c r="D938" s="1196" t="s">
        <v>98</v>
      </c>
      <c r="E938" s="1197">
        <v>39805</v>
      </c>
      <c r="F938" s="1198" t="s">
        <v>26</v>
      </c>
      <c r="G938" s="1199">
        <v>376500000</v>
      </c>
      <c r="H938" s="1199">
        <v>0</v>
      </c>
      <c r="I938" s="1199">
        <v>416635625</v>
      </c>
      <c r="J938" s="1200" t="s">
        <v>655</v>
      </c>
      <c r="K938" s="1201"/>
      <c r="L938" s="1202"/>
      <c r="M938" s="1203"/>
      <c r="N938" s="1204"/>
      <c r="O938" s="1205"/>
      <c r="P938" s="1205"/>
      <c r="Q938" s="1206"/>
      <c r="R938" s="1207"/>
    </row>
    <row r="939" spans="1:18">
      <c r="A939" s="1195"/>
      <c r="B939" s="1196" t="s">
        <v>1215</v>
      </c>
      <c r="C939" s="1196" t="s">
        <v>1216</v>
      </c>
      <c r="D939" s="1196" t="s">
        <v>98</v>
      </c>
      <c r="E939" s="1197">
        <v>40373</v>
      </c>
      <c r="F939" s="1198"/>
      <c r="G939" s="1199"/>
      <c r="H939" s="1199"/>
      <c r="I939" s="1199"/>
      <c r="J939" s="1200"/>
      <c r="K939" s="1201">
        <v>376500000</v>
      </c>
      <c r="L939" s="1202"/>
      <c r="M939" s="1203">
        <v>376500</v>
      </c>
      <c r="N939" s="1204">
        <v>1000</v>
      </c>
      <c r="O939" s="1205"/>
      <c r="P939" s="1205"/>
      <c r="Q939" s="1206"/>
      <c r="R939" s="1207"/>
    </row>
    <row r="940" spans="1:18">
      <c r="A940" s="1195"/>
      <c r="B940" s="1196" t="s">
        <v>1215</v>
      </c>
      <c r="C940" s="1196" t="s">
        <v>1216</v>
      </c>
      <c r="D940" s="1196" t="s">
        <v>98</v>
      </c>
      <c r="E940" s="1197">
        <v>40429</v>
      </c>
      <c r="F940" s="1198"/>
      <c r="G940" s="1199"/>
      <c r="H940" s="1199"/>
      <c r="I940" s="1199"/>
      <c r="J940" s="1200"/>
      <c r="K940" s="1201"/>
      <c r="L940" s="1202"/>
      <c r="M940" s="1203"/>
      <c r="N940" s="1204"/>
      <c r="O940" s="1205"/>
      <c r="P940" s="1205"/>
      <c r="Q940" s="1206">
        <v>10800000</v>
      </c>
      <c r="R940" s="1207">
        <v>5509756</v>
      </c>
    </row>
    <row r="941" spans="1:18">
      <c r="A941" s="1195" t="s">
        <v>1979</v>
      </c>
      <c r="B941" s="1196" t="s">
        <v>1217</v>
      </c>
      <c r="C941" s="1196" t="s">
        <v>1218</v>
      </c>
      <c r="D941" s="1196" t="s">
        <v>105</v>
      </c>
      <c r="E941" s="1197">
        <v>39941</v>
      </c>
      <c r="F941" s="1198" t="s">
        <v>49</v>
      </c>
      <c r="G941" s="1199">
        <v>6000000</v>
      </c>
      <c r="H941" s="1199">
        <v>0</v>
      </c>
      <c r="I941" s="1199">
        <v>7260794.8700000001</v>
      </c>
      <c r="J941" s="1200" t="s">
        <v>655</v>
      </c>
      <c r="K941" s="1201"/>
      <c r="L941" s="1202"/>
      <c r="M941" s="1203"/>
      <c r="N941" s="1204"/>
      <c r="O941" s="1205"/>
      <c r="P941" s="1205"/>
      <c r="Q941" s="1206"/>
      <c r="R941" s="1207"/>
    </row>
    <row r="942" spans="1:18">
      <c r="A942" s="1195"/>
      <c r="B942" s="1196" t="s">
        <v>1217</v>
      </c>
      <c r="C942" s="1196" t="s">
        <v>1218</v>
      </c>
      <c r="D942" s="1196" t="s">
        <v>105</v>
      </c>
      <c r="E942" s="1197">
        <v>41012</v>
      </c>
      <c r="F942" s="1198"/>
      <c r="G942" s="1199"/>
      <c r="H942" s="1199"/>
      <c r="I942" s="1199"/>
      <c r="J942" s="1200"/>
      <c r="K942" s="1201">
        <v>6000000</v>
      </c>
      <c r="L942" s="1202"/>
      <c r="M942" s="1203">
        <v>6000</v>
      </c>
      <c r="N942" s="1204">
        <v>1000</v>
      </c>
      <c r="O942" s="1205"/>
      <c r="P942" s="1205"/>
      <c r="Q942" s="1206">
        <v>300000</v>
      </c>
      <c r="R942" s="1207">
        <v>300</v>
      </c>
    </row>
    <row r="943" spans="1:18">
      <c r="A943" s="1195" t="s">
        <v>1977</v>
      </c>
      <c r="B943" s="1196" t="s">
        <v>1219</v>
      </c>
      <c r="C943" s="1196" t="s">
        <v>903</v>
      </c>
      <c r="D943" s="1196" t="s">
        <v>105</v>
      </c>
      <c r="E943" s="1197">
        <v>39850</v>
      </c>
      <c r="F943" s="1198" t="s">
        <v>49</v>
      </c>
      <c r="G943" s="1199">
        <v>8700000</v>
      </c>
      <c r="H943" s="1199">
        <v>0</v>
      </c>
      <c r="I943" s="1199">
        <v>10096470.83</v>
      </c>
      <c r="J943" s="1200" t="s">
        <v>655</v>
      </c>
      <c r="K943" s="1201"/>
      <c r="L943" s="1202"/>
      <c r="M943" s="1203"/>
      <c r="N943" s="1204"/>
      <c r="O943" s="1205"/>
      <c r="P943" s="1205"/>
      <c r="Q943" s="1206"/>
      <c r="R943" s="1207"/>
    </row>
    <row r="944" spans="1:18">
      <c r="A944" s="1195"/>
      <c r="B944" s="1196" t="s">
        <v>1219</v>
      </c>
      <c r="C944" s="1196" t="s">
        <v>903</v>
      </c>
      <c r="D944" s="1196" t="s">
        <v>105</v>
      </c>
      <c r="E944" s="1197">
        <v>40590</v>
      </c>
      <c r="F944" s="1198"/>
      <c r="G944" s="1199"/>
      <c r="H944" s="1199"/>
      <c r="I944" s="1199"/>
      <c r="J944" s="1200"/>
      <c r="K944" s="1201">
        <v>8700000</v>
      </c>
      <c r="L944" s="1202"/>
      <c r="M944" s="1203">
        <v>8700</v>
      </c>
      <c r="N944" s="1204">
        <v>1000</v>
      </c>
      <c r="O944" s="1205"/>
      <c r="P944" s="1205"/>
      <c r="Q944" s="1206">
        <v>435000</v>
      </c>
      <c r="R944" s="1207">
        <v>435</v>
      </c>
    </row>
    <row r="945" spans="1:18">
      <c r="A945" s="1195">
        <v>8</v>
      </c>
      <c r="B945" s="1196" t="s">
        <v>1220</v>
      </c>
      <c r="C945" s="1196" t="s">
        <v>903</v>
      </c>
      <c r="D945" s="1196" t="s">
        <v>105</v>
      </c>
      <c r="E945" s="1197">
        <v>39934</v>
      </c>
      <c r="F945" s="1198" t="s">
        <v>49</v>
      </c>
      <c r="G945" s="1199">
        <v>4500000</v>
      </c>
      <c r="H945" s="1199">
        <v>0</v>
      </c>
      <c r="I945" s="1199">
        <v>1576457.5</v>
      </c>
      <c r="J945" s="1200" t="s">
        <v>671</v>
      </c>
      <c r="K945" s="1201"/>
      <c r="L945" s="1202"/>
      <c r="M945" s="1203"/>
      <c r="N945" s="1204"/>
      <c r="O945" s="1205"/>
      <c r="P945" s="1205"/>
      <c r="Q945" s="1206"/>
      <c r="R945" s="1207"/>
    </row>
    <row r="946" spans="1:18">
      <c r="A946" s="1195"/>
      <c r="B946" s="1196" t="s">
        <v>1220</v>
      </c>
      <c r="C946" s="1196" t="s">
        <v>903</v>
      </c>
      <c r="D946" s="1196" t="s">
        <v>105</v>
      </c>
      <c r="E946" s="1197">
        <v>41680</v>
      </c>
      <c r="F946" s="1198"/>
      <c r="G946" s="1199"/>
      <c r="H946" s="1199"/>
      <c r="I946" s="1199"/>
      <c r="J946" s="1200"/>
      <c r="K946" s="1201">
        <v>1556145</v>
      </c>
      <c r="L946" s="1202"/>
      <c r="M946" s="1203">
        <v>4500</v>
      </c>
      <c r="N946" s="1204">
        <v>345.8</v>
      </c>
      <c r="O946" s="1205">
        <v>-2943855</v>
      </c>
      <c r="P946" s="1205"/>
      <c r="Q946" s="1206">
        <v>45312.5</v>
      </c>
      <c r="R946" s="1207">
        <v>225</v>
      </c>
    </row>
    <row r="947" spans="1:18">
      <c r="A947" s="1195"/>
      <c r="B947" s="1196" t="s">
        <v>1220</v>
      </c>
      <c r="C947" s="1196" t="s">
        <v>903</v>
      </c>
      <c r="D947" s="1196" t="s">
        <v>105</v>
      </c>
      <c r="E947" s="1197">
        <v>41717</v>
      </c>
      <c r="F947" s="1198"/>
      <c r="G947" s="1199"/>
      <c r="H947" s="1199"/>
      <c r="I947" s="1199"/>
      <c r="J947" s="1200"/>
      <c r="K947" s="1201"/>
      <c r="L947" s="1202">
        <v>-25000</v>
      </c>
      <c r="M947" s="1203"/>
      <c r="N947" s="1204"/>
      <c r="O947" s="1205"/>
      <c r="P947" s="1205"/>
      <c r="Q947" s="1206"/>
      <c r="R947" s="1207"/>
    </row>
    <row r="948" spans="1:18">
      <c r="A948" s="1195" t="s">
        <v>1979</v>
      </c>
      <c r="B948" s="1196" t="s">
        <v>1221</v>
      </c>
      <c r="C948" s="1196" t="s">
        <v>1222</v>
      </c>
      <c r="D948" s="1196" t="s">
        <v>97</v>
      </c>
      <c r="E948" s="1197">
        <v>39878</v>
      </c>
      <c r="F948" s="1198" t="s">
        <v>49</v>
      </c>
      <c r="G948" s="1199">
        <v>4967000</v>
      </c>
      <c r="H948" s="1199">
        <v>0</v>
      </c>
      <c r="I948" s="1199">
        <v>5699100.75</v>
      </c>
      <c r="J948" s="1200" t="s">
        <v>671</v>
      </c>
      <c r="K948" s="1201"/>
      <c r="L948" s="1202"/>
      <c r="M948" s="1203"/>
      <c r="N948" s="1204"/>
      <c r="O948" s="1205"/>
      <c r="P948" s="1205"/>
      <c r="Q948" s="1206"/>
      <c r="R948" s="1207"/>
    </row>
    <row r="949" spans="1:18">
      <c r="A949" s="1195"/>
      <c r="B949" s="1196" t="s">
        <v>1221</v>
      </c>
      <c r="C949" s="1196" t="s">
        <v>1222</v>
      </c>
      <c r="D949" s="1196" t="s">
        <v>97</v>
      </c>
      <c r="E949" s="1197">
        <v>41211</v>
      </c>
      <c r="F949" s="1198"/>
      <c r="G949" s="1199"/>
      <c r="H949" s="1199"/>
      <c r="I949" s="1199"/>
      <c r="J949" s="1200"/>
      <c r="K949" s="1201">
        <v>26393.77</v>
      </c>
      <c r="L949" s="1202"/>
      <c r="M949" s="1203">
        <v>29</v>
      </c>
      <c r="N949" s="1204">
        <v>910.1</v>
      </c>
      <c r="O949" s="1205">
        <v>-2606.23</v>
      </c>
      <c r="P949" s="1205"/>
      <c r="Q949" s="1206"/>
      <c r="R949" s="1207"/>
    </row>
    <row r="950" spans="1:18">
      <c r="A950" s="1195"/>
      <c r="B950" s="1196" t="s">
        <v>1221</v>
      </c>
      <c r="C950" s="1196" t="s">
        <v>1222</v>
      </c>
      <c r="D950" s="1196" t="s">
        <v>97</v>
      </c>
      <c r="E950" s="1197">
        <v>41213</v>
      </c>
      <c r="F950" s="1198"/>
      <c r="G950" s="1199"/>
      <c r="H950" s="1199"/>
      <c r="I950" s="1199"/>
      <c r="J950" s="1200"/>
      <c r="K950" s="1201">
        <v>4494221.9400000004</v>
      </c>
      <c r="L950" s="1202"/>
      <c r="M950" s="1203">
        <v>4938</v>
      </c>
      <c r="N950" s="1204">
        <v>910.1</v>
      </c>
      <c r="O950" s="1205">
        <v>-443778.06</v>
      </c>
      <c r="P950" s="1205"/>
      <c r="Q950" s="1206">
        <v>214595.28</v>
      </c>
      <c r="R950" s="1207">
        <v>248</v>
      </c>
    </row>
    <row r="951" spans="1:18">
      <c r="A951" s="1195"/>
      <c r="B951" s="1196" t="s">
        <v>1221</v>
      </c>
      <c r="C951" s="1196" t="s">
        <v>1222</v>
      </c>
      <c r="D951" s="1196" t="s">
        <v>97</v>
      </c>
      <c r="E951" s="1197">
        <v>41285</v>
      </c>
      <c r="F951" s="1198"/>
      <c r="G951" s="1199"/>
      <c r="H951" s="1199"/>
      <c r="I951" s="1199"/>
      <c r="J951" s="1200"/>
      <c r="K951" s="1201"/>
      <c r="L951" s="1202">
        <v>-25000</v>
      </c>
      <c r="M951" s="1203"/>
      <c r="N951" s="1204"/>
      <c r="O951" s="1205"/>
      <c r="P951" s="1205"/>
      <c r="Q951" s="1206"/>
      <c r="R951" s="1207"/>
    </row>
    <row r="952" spans="1:18">
      <c r="A952" s="1195" t="s">
        <v>2027</v>
      </c>
      <c r="B952" s="1196" t="s">
        <v>1223</v>
      </c>
      <c r="C952" s="1196" t="s">
        <v>1224</v>
      </c>
      <c r="D952" s="1196" t="s">
        <v>69</v>
      </c>
      <c r="E952" s="1197">
        <v>39990</v>
      </c>
      <c r="F952" s="1198" t="s">
        <v>49</v>
      </c>
      <c r="G952" s="1199">
        <v>1607000</v>
      </c>
      <c r="H952" s="1199">
        <v>0</v>
      </c>
      <c r="I952" s="1199">
        <v>53859.519999999997</v>
      </c>
      <c r="J952" s="1200" t="s">
        <v>1966</v>
      </c>
      <c r="K952" s="1201"/>
      <c r="L952" s="1202"/>
      <c r="M952" s="1203"/>
      <c r="N952" s="1204"/>
      <c r="O952" s="1205"/>
      <c r="P952" s="1205"/>
      <c r="Q952" s="1206"/>
      <c r="R952" s="1207"/>
    </row>
    <row r="953" spans="1:18">
      <c r="A953" s="1195"/>
      <c r="B953" s="1196" t="s">
        <v>1223</v>
      </c>
      <c r="C953" s="1196" t="s">
        <v>1224</v>
      </c>
      <c r="D953" s="1196" t="s">
        <v>69</v>
      </c>
      <c r="E953" s="1197">
        <v>41369</v>
      </c>
      <c r="F953" s="1198"/>
      <c r="G953" s="1199"/>
      <c r="H953" s="1199"/>
      <c r="I953" s="1199"/>
      <c r="J953" s="1200"/>
      <c r="K953" s="1201"/>
      <c r="L953" s="1202"/>
      <c r="M953" s="1203"/>
      <c r="N953" s="1204"/>
      <c r="O953" s="1205">
        <v>-1607000</v>
      </c>
      <c r="P953" s="1205"/>
      <c r="Q953" s="1206"/>
      <c r="R953" s="1207"/>
    </row>
    <row r="954" spans="1:18">
      <c r="A954" s="1195">
        <v>11</v>
      </c>
      <c r="B954" s="1196" t="s">
        <v>1225</v>
      </c>
      <c r="C954" s="1196" t="s">
        <v>690</v>
      </c>
      <c r="D954" s="1196" t="s">
        <v>16</v>
      </c>
      <c r="E954" s="1197">
        <v>39749</v>
      </c>
      <c r="F954" s="1198" t="s">
        <v>26</v>
      </c>
      <c r="G954" s="1199">
        <v>10000000000</v>
      </c>
      <c r="H954" s="1199">
        <v>0</v>
      </c>
      <c r="I954" s="1199">
        <v>11418055555.440001</v>
      </c>
      <c r="J954" s="1200" t="s">
        <v>655</v>
      </c>
      <c r="K954" s="1201"/>
      <c r="L954" s="1202"/>
      <c r="M954" s="1203"/>
      <c r="N954" s="1204"/>
      <c r="O954" s="1205"/>
      <c r="P954" s="1205"/>
      <c r="Q954" s="1206"/>
      <c r="R954" s="1207"/>
    </row>
    <row r="955" spans="1:18">
      <c r="A955" s="1195"/>
      <c r="B955" s="1196" t="s">
        <v>1225</v>
      </c>
      <c r="C955" s="1196" t="s">
        <v>690</v>
      </c>
      <c r="D955" s="1196" t="s">
        <v>16</v>
      </c>
      <c r="E955" s="1197">
        <v>39981</v>
      </c>
      <c r="F955" s="1198"/>
      <c r="G955" s="1199"/>
      <c r="H955" s="1199"/>
      <c r="I955" s="1199"/>
      <c r="J955" s="1200"/>
      <c r="K955" s="1201">
        <v>10000000000</v>
      </c>
      <c r="L955" s="1202"/>
      <c r="M955" s="1203">
        <v>10000000</v>
      </c>
      <c r="N955" s="1204">
        <v>1000</v>
      </c>
      <c r="O955" s="1205"/>
      <c r="P955" s="1205"/>
      <c r="Q955" s="1206"/>
      <c r="R955" s="1207"/>
    </row>
    <row r="956" spans="1:18">
      <c r="A956" s="1195"/>
      <c r="B956" s="1196" t="s">
        <v>1225</v>
      </c>
      <c r="C956" s="1196" t="s">
        <v>690</v>
      </c>
      <c r="D956" s="1196" t="s">
        <v>16</v>
      </c>
      <c r="E956" s="1197">
        <v>40016</v>
      </c>
      <c r="F956" s="1198"/>
      <c r="G956" s="1199"/>
      <c r="H956" s="1199"/>
      <c r="I956" s="1199"/>
      <c r="J956" s="1200"/>
      <c r="K956" s="1201"/>
      <c r="L956" s="1202"/>
      <c r="M956" s="1203"/>
      <c r="N956" s="1204"/>
      <c r="O956" s="1205"/>
      <c r="P956" s="1205"/>
      <c r="Q956" s="1206">
        <v>1100000000</v>
      </c>
      <c r="R956" s="1207">
        <v>12205045</v>
      </c>
    </row>
    <row r="957" spans="1:18">
      <c r="A957" s="1195">
        <v>8</v>
      </c>
      <c r="B957" s="1196" t="s">
        <v>1226</v>
      </c>
      <c r="C957" s="1196" t="s">
        <v>1227</v>
      </c>
      <c r="D957" s="1196" t="s">
        <v>69</v>
      </c>
      <c r="E957" s="1197">
        <v>39843</v>
      </c>
      <c r="F957" s="1198" t="s">
        <v>49</v>
      </c>
      <c r="G957" s="1199">
        <v>2568000</v>
      </c>
      <c r="H957" s="1199">
        <v>2568000</v>
      </c>
      <c r="I957" s="1199">
        <v>145750</v>
      </c>
      <c r="J957" s="1200" t="s">
        <v>660</v>
      </c>
      <c r="K957" s="1201"/>
      <c r="L957" s="1202"/>
      <c r="M957" s="1203"/>
      <c r="N957" s="1204"/>
      <c r="O957" s="1205"/>
      <c r="P957" s="1205"/>
      <c r="Q957" s="1206"/>
      <c r="R957" s="1207"/>
    </row>
    <row r="958" spans="1:18">
      <c r="A958" s="1195" t="s">
        <v>1978</v>
      </c>
      <c r="B958" s="1196" t="s">
        <v>1228</v>
      </c>
      <c r="C958" s="1196" t="s">
        <v>1229</v>
      </c>
      <c r="D958" s="1196" t="s">
        <v>120</v>
      </c>
      <c r="E958" s="1197">
        <v>39927</v>
      </c>
      <c r="F958" s="1198" t="s">
        <v>49</v>
      </c>
      <c r="G958" s="1199">
        <v>4000000</v>
      </c>
      <c r="H958" s="1199">
        <v>0</v>
      </c>
      <c r="I958" s="1199">
        <v>4717144.78</v>
      </c>
      <c r="J958" s="1200" t="s">
        <v>655</v>
      </c>
      <c r="K958" s="1201"/>
      <c r="L958" s="1202"/>
      <c r="M958" s="1203"/>
      <c r="N958" s="1204"/>
      <c r="O958" s="1205"/>
      <c r="P958" s="1205"/>
      <c r="Q958" s="1206"/>
      <c r="R958" s="1207"/>
    </row>
    <row r="959" spans="1:18">
      <c r="A959" s="1195"/>
      <c r="B959" s="1196" t="s">
        <v>1228</v>
      </c>
      <c r="C959" s="1196" t="s">
        <v>1229</v>
      </c>
      <c r="D959" s="1196" t="s">
        <v>120</v>
      </c>
      <c r="E959" s="1197">
        <v>40794</v>
      </c>
      <c r="F959" s="1198"/>
      <c r="G959" s="1199"/>
      <c r="H959" s="1199"/>
      <c r="I959" s="1199"/>
      <c r="J959" s="1200"/>
      <c r="K959" s="1201">
        <v>4000000</v>
      </c>
      <c r="L959" s="1202"/>
      <c r="M959" s="1203">
        <v>4000</v>
      </c>
      <c r="N959" s="1204">
        <v>1000</v>
      </c>
      <c r="O959" s="1205"/>
      <c r="P959" s="1205"/>
      <c r="Q959" s="1206">
        <v>200000</v>
      </c>
      <c r="R959" s="1207">
        <v>200</v>
      </c>
    </row>
    <row r="960" spans="1:18">
      <c r="A960" s="1195">
        <v>15</v>
      </c>
      <c r="B960" s="1196" t="s">
        <v>1230</v>
      </c>
      <c r="C960" s="1196" t="s">
        <v>1231</v>
      </c>
      <c r="D960" s="1196" t="s">
        <v>89</v>
      </c>
      <c r="E960" s="1197">
        <v>40081</v>
      </c>
      <c r="F960" s="1198" t="s">
        <v>160</v>
      </c>
      <c r="G960" s="1199">
        <v>2443320</v>
      </c>
      <c r="H960" s="1199">
        <v>2443320</v>
      </c>
      <c r="I960" s="1199">
        <v>1074025.78</v>
      </c>
      <c r="J960" s="1200" t="s">
        <v>660</v>
      </c>
      <c r="K960" s="1201"/>
      <c r="L960" s="1202"/>
      <c r="M960" s="1203"/>
      <c r="N960" s="1204"/>
      <c r="O960" s="1205"/>
      <c r="P960" s="1205"/>
      <c r="Q960" s="1206"/>
      <c r="R960" s="1207"/>
    </row>
    <row r="961" spans="1:18">
      <c r="A961" s="1195">
        <v>8</v>
      </c>
      <c r="B961" s="1196" t="s">
        <v>1232</v>
      </c>
      <c r="C961" s="1196" t="s">
        <v>1233</v>
      </c>
      <c r="D961" s="1196" t="s">
        <v>94</v>
      </c>
      <c r="E961" s="1197">
        <v>39962</v>
      </c>
      <c r="F961" s="1198" t="s">
        <v>49</v>
      </c>
      <c r="G961" s="1199">
        <v>3076000</v>
      </c>
      <c r="H961" s="1199">
        <v>3076000</v>
      </c>
      <c r="I961" s="1199">
        <v>0</v>
      </c>
      <c r="J961" s="1200" t="s">
        <v>660</v>
      </c>
      <c r="K961" s="1201"/>
      <c r="L961" s="1202"/>
      <c r="M961" s="1203"/>
      <c r="N961" s="1204"/>
      <c r="O961" s="1205"/>
      <c r="P961" s="1205"/>
      <c r="Q961" s="1206"/>
      <c r="R961" s="1207"/>
    </row>
    <row r="962" spans="1:18">
      <c r="A962" s="1195" t="s">
        <v>1976</v>
      </c>
      <c r="B962" s="1196" t="s">
        <v>1234</v>
      </c>
      <c r="C962" s="1196" t="s">
        <v>747</v>
      </c>
      <c r="D962" s="1196" t="s">
        <v>92</v>
      </c>
      <c r="E962" s="1197">
        <v>39822</v>
      </c>
      <c r="F962" s="1198" t="s">
        <v>26</v>
      </c>
      <c r="G962" s="1199">
        <v>9000000</v>
      </c>
      <c r="H962" s="1199">
        <v>0</v>
      </c>
      <c r="I962" s="1199">
        <v>17625917.079999998</v>
      </c>
      <c r="J962" s="1200" t="s">
        <v>655</v>
      </c>
      <c r="K962" s="1201"/>
      <c r="L962" s="1202"/>
      <c r="M962" s="1203"/>
      <c r="N962" s="1204"/>
      <c r="O962" s="1205"/>
      <c r="P962" s="1205"/>
      <c r="Q962" s="1206"/>
      <c r="R962" s="1207"/>
    </row>
    <row r="963" spans="1:18">
      <c r="A963" s="1195"/>
      <c r="B963" s="1196" t="s">
        <v>1234</v>
      </c>
      <c r="C963" s="1196" t="s">
        <v>747</v>
      </c>
      <c r="D963" s="1196" t="s">
        <v>92</v>
      </c>
      <c r="E963" s="1197">
        <v>40158</v>
      </c>
      <c r="F963" s="1198"/>
      <c r="G963" s="1199">
        <v>6319000</v>
      </c>
      <c r="H963" s="1199"/>
      <c r="I963" s="1199"/>
      <c r="J963" s="1200"/>
      <c r="K963" s="1201"/>
      <c r="L963" s="1202"/>
      <c r="M963" s="1203"/>
      <c r="N963" s="1204"/>
      <c r="O963" s="1205"/>
      <c r="P963" s="1205"/>
      <c r="Q963" s="1206"/>
      <c r="R963" s="1207"/>
    </row>
    <row r="964" spans="1:18">
      <c r="A964" s="1195"/>
      <c r="B964" s="1196" t="s">
        <v>1234</v>
      </c>
      <c r="C964" s="1196" t="s">
        <v>747</v>
      </c>
      <c r="D964" s="1196" t="s">
        <v>92</v>
      </c>
      <c r="E964" s="1197">
        <v>40794</v>
      </c>
      <c r="F964" s="1198"/>
      <c r="G964" s="1199"/>
      <c r="H964" s="1199"/>
      <c r="I964" s="1199"/>
      <c r="J964" s="1200"/>
      <c r="K964" s="1201">
        <v>15319000</v>
      </c>
      <c r="L964" s="1202"/>
      <c r="M964" s="1203">
        <v>15319</v>
      </c>
      <c r="N964" s="1204">
        <v>1000</v>
      </c>
      <c r="O964" s="1205"/>
      <c r="P964" s="1205"/>
      <c r="Q964" s="1206">
        <v>450000</v>
      </c>
      <c r="R964" s="1207">
        <v>450</v>
      </c>
    </row>
    <row r="965" spans="1:18">
      <c r="A965" s="1195">
        <v>15</v>
      </c>
      <c r="B965" s="1196" t="s">
        <v>1235</v>
      </c>
      <c r="C965" s="1196" t="s">
        <v>1236</v>
      </c>
      <c r="D965" s="1196" t="s">
        <v>107</v>
      </c>
      <c r="E965" s="1197">
        <v>40011</v>
      </c>
      <c r="F965" s="1198" t="s">
        <v>160</v>
      </c>
      <c r="G965" s="1199">
        <v>8400000</v>
      </c>
      <c r="H965" s="1199">
        <v>0</v>
      </c>
      <c r="I965" s="1199">
        <v>11306571.15</v>
      </c>
      <c r="J965" s="1200" t="s">
        <v>671</v>
      </c>
      <c r="K965" s="1201"/>
      <c r="L965" s="1202"/>
      <c r="M965" s="1203"/>
      <c r="N965" s="1204"/>
      <c r="O965" s="1205"/>
      <c r="P965" s="1205"/>
      <c r="Q965" s="1206"/>
      <c r="R965" s="1207"/>
    </row>
    <row r="966" spans="1:18">
      <c r="A966" s="1195"/>
      <c r="B966" s="1196" t="s">
        <v>1235</v>
      </c>
      <c r="C966" s="1196" t="s">
        <v>1236</v>
      </c>
      <c r="D966" s="1196" t="s">
        <v>107</v>
      </c>
      <c r="E966" s="1197">
        <v>41740</v>
      </c>
      <c r="F966" s="1198"/>
      <c r="G966" s="1199"/>
      <c r="H966" s="1199"/>
      <c r="I966" s="1199"/>
      <c r="J966" s="1200"/>
      <c r="K966" s="1201">
        <v>4800000</v>
      </c>
      <c r="L966" s="1202"/>
      <c r="M966" s="1203">
        <v>4800000</v>
      </c>
      <c r="N966" s="1204">
        <v>1.1930000000000001</v>
      </c>
      <c r="O966" s="1205"/>
      <c r="P966" s="1205">
        <v>926400</v>
      </c>
      <c r="Q966" s="1206"/>
      <c r="R966" s="1207"/>
    </row>
    <row r="967" spans="1:18">
      <c r="A967" s="1195"/>
      <c r="B967" s="1196" t="s">
        <v>1235</v>
      </c>
      <c r="C967" s="1196" t="s">
        <v>1236</v>
      </c>
      <c r="D967" s="1196" t="s">
        <v>107</v>
      </c>
      <c r="E967" s="1197">
        <v>41743</v>
      </c>
      <c r="F967" s="1198"/>
      <c r="G967" s="1199"/>
      <c r="H967" s="1199"/>
      <c r="I967" s="1199"/>
      <c r="J967" s="1200"/>
      <c r="K967" s="1201">
        <v>3600000</v>
      </c>
      <c r="L967" s="1202"/>
      <c r="M967" s="1203">
        <v>3600000</v>
      </c>
      <c r="N967" s="1204">
        <v>1.1930000000000001</v>
      </c>
      <c r="O967" s="1205"/>
      <c r="P967" s="1205">
        <v>694800</v>
      </c>
      <c r="Q967" s="1206">
        <v>626007.68999999994</v>
      </c>
      <c r="R967" s="1207">
        <v>420000</v>
      </c>
    </row>
    <row r="968" spans="1:18">
      <c r="A968" s="1195"/>
      <c r="B968" s="1196" t="s">
        <v>1235</v>
      </c>
      <c r="C968" s="1196" t="s">
        <v>1236</v>
      </c>
      <c r="D968" s="1196" t="s">
        <v>107</v>
      </c>
      <c r="E968" s="1197">
        <v>41838</v>
      </c>
      <c r="F968" s="1198"/>
      <c r="G968" s="1199"/>
      <c r="H968" s="1199"/>
      <c r="I968" s="1199"/>
      <c r="J968" s="1200"/>
      <c r="K968" s="1201"/>
      <c r="L968" s="1202">
        <v>-100212</v>
      </c>
      <c r="M968" s="1203"/>
      <c r="N968" s="1204"/>
      <c r="O968" s="1205"/>
      <c r="P968" s="1205"/>
      <c r="Q968" s="1206"/>
      <c r="R968" s="1207"/>
    </row>
    <row r="969" spans="1:18">
      <c r="A969" s="1195">
        <v>45</v>
      </c>
      <c r="B969" s="1196" t="s">
        <v>1237</v>
      </c>
      <c r="C969" s="1196" t="s">
        <v>1238</v>
      </c>
      <c r="D969" s="1196" t="s">
        <v>90</v>
      </c>
      <c r="E969" s="1197">
        <v>39787</v>
      </c>
      <c r="F969" s="1198" t="s">
        <v>26</v>
      </c>
      <c r="G969" s="1199">
        <v>58000000</v>
      </c>
      <c r="H969" s="1199">
        <v>0</v>
      </c>
      <c r="I969" s="1199">
        <v>72274419.560000002</v>
      </c>
      <c r="J969" s="1200" t="s">
        <v>655</v>
      </c>
      <c r="K969" s="1201"/>
      <c r="L969" s="1202"/>
      <c r="M969" s="1203"/>
      <c r="N969" s="1204"/>
      <c r="O969" s="1205"/>
      <c r="P969" s="1205"/>
      <c r="Q969" s="1206"/>
      <c r="R969" s="1207"/>
    </row>
    <row r="970" spans="1:18">
      <c r="A970" s="1195"/>
      <c r="B970" s="1196" t="s">
        <v>1237</v>
      </c>
      <c r="C970" s="1196" t="s">
        <v>1238</v>
      </c>
      <c r="D970" s="1196" t="s">
        <v>90</v>
      </c>
      <c r="E970" s="1197">
        <v>40773</v>
      </c>
      <c r="F970" s="1198"/>
      <c r="G970" s="1199"/>
      <c r="H970" s="1199"/>
      <c r="I970" s="1199"/>
      <c r="J970" s="1200"/>
      <c r="K970" s="1201">
        <v>58000000</v>
      </c>
      <c r="L970" s="1202"/>
      <c r="M970" s="1203">
        <v>58000</v>
      </c>
      <c r="N970" s="1204">
        <v>1000</v>
      </c>
      <c r="O970" s="1205"/>
      <c r="P970" s="1205"/>
      <c r="Q970" s="1206"/>
      <c r="R970" s="1207"/>
    </row>
    <row r="971" spans="1:18">
      <c r="A971" s="1195"/>
      <c r="B971" s="1196" t="s">
        <v>1237</v>
      </c>
      <c r="C971" s="1196" t="s">
        <v>1238</v>
      </c>
      <c r="D971" s="1196" t="s">
        <v>90</v>
      </c>
      <c r="E971" s="1197">
        <v>40807</v>
      </c>
      <c r="F971" s="1198"/>
      <c r="G971" s="1199"/>
      <c r="H971" s="1199"/>
      <c r="I971" s="1199"/>
      <c r="J971" s="1200"/>
      <c r="K971" s="1201"/>
      <c r="L971" s="1202"/>
      <c r="M971" s="1203"/>
      <c r="N971" s="1204"/>
      <c r="O971" s="1205"/>
      <c r="P971" s="1205"/>
      <c r="Q971" s="1206">
        <v>6436364</v>
      </c>
      <c r="R971" s="1207">
        <v>909091</v>
      </c>
    </row>
    <row r="972" spans="1:18">
      <c r="A972" s="1195"/>
      <c r="B972" s="1196" t="s">
        <v>1239</v>
      </c>
      <c r="C972" s="1196" t="s">
        <v>1240</v>
      </c>
      <c r="D972" s="1196" t="s">
        <v>97</v>
      </c>
      <c r="E972" s="1197">
        <v>39805</v>
      </c>
      <c r="F972" s="1198" t="s">
        <v>26</v>
      </c>
      <c r="G972" s="1199">
        <v>72278000</v>
      </c>
      <c r="H972" s="1199">
        <v>0</v>
      </c>
      <c r="I972" s="1199">
        <v>74642857.780000001</v>
      </c>
      <c r="J972" s="1200" t="s">
        <v>671</v>
      </c>
      <c r="K972" s="1201"/>
      <c r="L972" s="1202"/>
      <c r="M972" s="1203"/>
      <c r="N972" s="1204"/>
      <c r="O972" s="1205"/>
      <c r="P972" s="1205"/>
      <c r="Q972" s="1206"/>
      <c r="R972" s="1207"/>
    </row>
    <row r="973" spans="1:18">
      <c r="A973" s="1195"/>
      <c r="B973" s="1196" t="s">
        <v>1239</v>
      </c>
      <c r="C973" s="1196" t="s">
        <v>1240</v>
      </c>
      <c r="D973" s="1196" t="s">
        <v>97</v>
      </c>
      <c r="E973" s="1197">
        <v>40793</v>
      </c>
      <c r="F973" s="1198"/>
      <c r="G973" s="1199"/>
      <c r="H973" s="1199"/>
      <c r="I973" s="1199"/>
      <c r="J973" s="1200"/>
      <c r="K973" s="1201">
        <v>68700000</v>
      </c>
      <c r="L973" s="1202"/>
      <c r="M973" s="1203">
        <v>72278</v>
      </c>
      <c r="N973" s="1204">
        <v>950.5</v>
      </c>
      <c r="O973" s="1205">
        <v>-3578000</v>
      </c>
      <c r="P973" s="1205"/>
      <c r="Q973" s="1206"/>
      <c r="R973" s="1207"/>
    </row>
    <row r="974" spans="1:18">
      <c r="A974" s="1195" t="s">
        <v>1977</v>
      </c>
      <c r="B974" s="1196" t="s">
        <v>1241</v>
      </c>
      <c r="C974" s="1196" t="s">
        <v>1242</v>
      </c>
      <c r="D974" s="1196" t="s">
        <v>117</v>
      </c>
      <c r="E974" s="1197">
        <v>39871</v>
      </c>
      <c r="F974" s="1198" t="s">
        <v>49</v>
      </c>
      <c r="G974" s="1199">
        <v>2400000</v>
      </c>
      <c r="H974" s="1199">
        <v>0</v>
      </c>
      <c r="I974" s="1199">
        <v>3036021.12</v>
      </c>
      <c r="J974" s="1200" t="s">
        <v>655</v>
      </c>
      <c r="K974" s="1201"/>
      <c r="L974" s="1202"/>
      <c r="M974" s="1203"/>
      <c r="N974" s="1204"/>
      <c r="O974" s="1205"/>
      <c r="P974" s="1205"/>
      <c r="Q974" s="1206"/>
      <c r="R974" s="1207"/>
    </row>
    <row r="975" spans="1:18">
      <c r="A975" s="1195"/>
      <c r="B975" s="1196" t="s">
        <v>1241</v>
      </c>
      <c r="C975" s="1196" t="s">
        <v>1242</v>
      </c>
      <c r="D975" s="1196" t="s">
        <v>117</v>
      </c>
      <c r="E975" s="1197">
        <v>41227</v>
      </c>
      <c r="F975" s="1198"/>
      <c r="G975" s="1199"/>
      <c r="H975" s="1199"/>
      <c r="I975" s="1199"/>
      <c r="J975" s="1200"/>
      <c r="K975" s="1201">
        <v>800000</v>
      </c>
      <c r="L975" s="1202"/>
      <c r="M975" s="1203">
        <v>800</v>
      </c>
      <c r="N975" s="1204">
        <v>1000</v>
      </c>
      <c r="O975" s="1205"/>
      <c r="P975" s="1205"/>
      <c r="Q975" s="1206"/>
      <c r="R975" s="1207"/>
    </row>
    <row r="976" spans="1:18">
      <c r="A976" s="1195"/>
      <c r="B976" s="1196" t="s">
        <v>1241</v>
      </c>
      <c r="C976" s="1196" t="s">
        <v>1242</v>
      </c>
      <c r="D976" s="1196" t="s">
        <v>117</v>
      </c>
      <c r="E976" s="1197">
        <v>41297</v>
      </c>
      <c r="F976" s="1198"/>
      <c r="G976" s="1199"/>
      <c r="H976" s="1199"/>
      <c r="I976" s="1199"/>
      <c r="J976" s="1200"/>
      <c r="K976" s="1201">
        <v>800000</v>
      </c>
      <c r="L976" s="1202"/>
      <c r="M976" s="1203">
        <v>800</v>
      </c>
      <c r="N976" s="1204">
        <v>1000</v>
      </c>
      <c r="O976" s="1205"/>
      <c r="P976" s="1205"/>
      <c r="Q976" s="1206"/>
      <c r="R976" s="1207"/>
    </row>
    <row r="977" spans="1:18">
      <c r="A977" s="1195"/>
      <c r="B977" s="1196" t="s">
        <v>1241</v>
      </c>
      <c r="C977" s="1196" t="s">
        <v>1242</v>
      </c>
      <c r="D977" s="1196" t="s">
        <v>117</v>
      </c>
      <c r="E977" s="1197">
        <v>41388</v>
      </c>
      <c r="F977" s="1198"/>
      <c r="G977" s="1199"/>
      <c r="H977" s="1199"/>
      <c r="I977" s="1199"/>
      <c r="J977" s="1200"/>
      <c r="K977" s="1201">
        <v>800000</v>
      </c>
      <c r="L977" s="1202"/>
      <c r="M977" s="1203">
        <v>800</v>
      </c>
      <c r="N977" s="1204">
        <v>1000</v>
      </c>
      <c r="O977" s="1205"/>
      <c r="P977" s="1205"/>
      <c r="Q977" s="1206">
        <v>120000</v>
      </c>
      <c r="R977" s="1207">
        <v>120</v>
      </c>
    </row>
    <row r="978" spans="1:18">
      <c r="A978" s="1195" t="s">
        <v>1977</v>
      </c>
      <c r="B978" s="1196" t="s">
        <v>1243</v>
      </c>
      <c r="C978" s="1196" t="s">
        <v>1244</v>
      </c>
      <c r="D978" s="1196" t="s">
        <v>90</v>
      </c>
      <c r="E978" s="1197">
        <v>39871</v>
      </c>
      <c r="F978" s="1198" t="s">
        <v>49</v>
      </c>
      <c r="G978" s="1199">
        <v>651000</v>
      </c>
      <c r="H978" s="1199">
        <v>0</v>
      </c>
      <c r="I978" s="1199">
        <v>733037.33</v>
      </c>
      <c r="J978" s="1200" t="s">
        <v>655</v>
      </c>
      <c r="K978" s="1201"/>
      <c r="L978" s="1202"/>
      <c r="M978" s="1203"/>
      <c r="N978" s="1204"/>
      <c r="O978" s="1205"/>
      <c r="P978" s="1205"/>
      <c r="Q978" s="1206"/>
      <c r="R978" s="1207"/>
    </row>
    <row r="979" spans="1:18">
      <c r="A979" s="1195"/>
      <c r="B979" s="1196" t="s">
        <v>1243</v>
      </c>
      <c r="C979" s="1196" t="s">
        <v>1244</v>
      </c>
      <c r="D979" s="1196" t="s">
        <v>90</v>
      </c>
      <c r="E979" s="1197">
        <v>40373</v>
      </c>
      <c r="F979" s="1198"/>
      <c r="G979" s="1199"/>
      <c r="H979" s="1199"/>
      <c r="I979" s="1199"/>
      <c r="J979" s="1200"/>
      <c r="K979" s="1201">
        <v>651000</v>
      </c>
      <c r="L979" s="1202"/>
      <c r="M979" s="1203">
        <v>651</v>
      </c>
      <c r="N979" s="1204">
        <v>1000</v>
      </c>
      <c r="O979" s="1205"/>
      <c r="P979" s="1205"/>
      <c r="Q979" s="1206">
        <v>33000</v>
      </c>
      <c r="R979" s="1207">
        <v>33</v>
      </c>
    </row>
    <row r="980" spans="1:18">
      <c r="A980" s="1195">
        <v>8</v>
      </c>
      <c r="B980" s="1196" t="s">
        <v>1245</v>
      </c>
      <c r="C980" s="1196" t="s">
        <v>1246</v>
      </c>
      <c r="D980" s="1196" t="s">
        <v>92</v>
      </c>
      <c r="E980" s="1197">
        <v>39843</v>
      </c>
      <c r="F980" s="1198" t="s">
        <v>49</v>
      </c>
      <c r="G980" s="1199">
        <v>9993000</v>
      </c>
      <c r="H980" s="1199">
        <v>0</v>
      </c>
      <c r="I980" s="1199">
        <v>13693111.07</v>
      </c>
      <c r="J980" s="1200" t="s">
        <v>655</v>
      </c>
      <c r="K980" s="1201"/>
      <c r="L980" s="1202"/>
      <c r="M980" s="1203"/>
      <c r="N980" s="1204"/>
      <c r="O980" s="1205"/>
      <c r="P980" s="1205"/>
      <c r="Q980" s="1206"/>
      <c r="R980" s="1207"/>
    </row>
    <row r="981" spans="1:18">
      <c r="A981" s="1195"/>
      <c r="B981" s="1196" t="s">
        <v>1245</v>
      </c>
      <c r="C981" s="1196" t="s">
        <v>1246</v>
      </c>
      <c r="D981" s="1196" t="s">
        <v>92</v>
      </c>
      <c r="E981" s="1197">
        <v>41717</v>
      </c>
      <c r="F981" s="1198"/>
      <c r="G981" s="1199"/>
      <c r="H981" s="1199"/>
      <c r="I981" s="1199"/>
      <c r="J981" s="1200"/>
      <c r="K981" s="1201">
        <v>3150000</v>
      </c>
      <c r="L981" s="1202"/>
      <c r="M981" s="1203">
        <v>3150</v>
      </c>
      <c r="N981" s="1204">
        <v>1000</v>
      </c>
      <c r="O981" s="1205"/>
      <c r="P981" s="1205"/>
      <c r="Q981" s="1206"/>
      <c r="R981" s="1207"/>
    </row>
    <row r="982" spans="1:18">
      <c r="A982" s="1195"/>
      <c r="B982" s="1196" t="s">
        <v>1245</v>
      </c>
      <c r="C982" s="1196" t="s">
        <v>1246</v>
      </c>
      <c r="D982" s="1196" t="s">
        <v>92</v>
      </c>
      <c r="E982" s="1197">
        <v>41801</v>
      </c>
      <c r="F982" s="1198"/>
      <c r="G982" s="1199"/>
      <c r="H982" s="1199"/>
      <c r="I982" s="1199"/>
      <c r="J982" s="1200"/>
      <c r="K982" s="1201">
        <v>1980000</v>
      </c>
      <c r="L982" s="1202"/>
      <c r="M982" s="1203">
        <v>1980</v>
      </c>
      <c r="N982" s="1204">
        <v>1000</v>
      </c>
      <c r="O982" s="1205"/>
      <c r="P982" s="1205"/>
      <c r="Q982" s="1206"/>
      <c r="R982" s="1207"/>
    </row>
    <row r="983" spans="1:18">
      <c r="A983" s="1195"/>
      <c r="B983" s="1196" t="s">
        <v>1245</v>
      </c>
      <c r="C983" s="1196" t="s">
        <v>1246</v>
      </c>
      <c r="D983" s="1196" t="s">
        <v>92</v>
      </c>
      <c r="E983" s="1197">
        <v>41843</v>
      </c>
      <c r="F983" s="1198"/>
      <c r="G983" s="1199"/>
      <c r="H983" s="1199"/>
      <c r="I983" s="1199"/>
      <c r="J983" s="1200"/>
      <c r="K983" s="1201">
        <v>4863000</v>
      </c>
      <c r="L983" s="1202"/>
      <c r="M983" s="1203">
        <v>4863</v>
      </c>
      <c r="N983" s="1204">
        <v>1000</v>
      </c>
      <c r="O983" s="1205"/>
      <c r="P983" s="1205"/>
      <c r="Q983" s="1206">
        <v>500000</v>
      </c>
      <c r="R983" s="1207">
        <v>500</v>
      </c>
    </row>
    <row r="984" spans="1:18">
      <c r="A984" s="1195" t="s">
        <v>2028</v>
      </c>
      <c r="B984" s="1196" t="s">
        <v>1247</v>
      </c>
      <c r="C984" s="1196" t="s">
        <v>1248</v>
      </c>
      <c r="D984" s="1196" t="s">
        <v>90</v>
      </c>
      <c r="E984" s="1197">
        <v>39857</v>
      </c>
      <c r="F984" s="1198" t="s">
        <v>49</v>
      </c>
      <c r="G984" s="1199">
        <v>825000</v>
      </c>
      <c r="H984" s="1199">
        <v>0</v>
      </c>
      <c r="I984" s="1199">
        <v>45190</v>
      </c>
      <c r="J984" s="1200" t="s">
        <v>1967</v>
      </c>
      <c r="K984" s="1201"/>
      <c r="L984" s="1202"/>
      <c r="M984" s="1203"/>
      <c r="N984" s="1204"/>
      <c r="O984" s="1205"/>
      <c r="P984" s="1205"/>
      <c r="Q984" s="1206"/>
      <c r="R984" s="1207"/>
    </row>
    <row r="985" spans="1:18">
      <c r="A985" s="1195"/>
      <c r="B985" s="1196" t="s">
        <v>1247</v>
      </c>
      <c r="C985" s="1196" t="s">
        <v>1248</v>
      </c>
      <c r="D985" s="1196" t="s">
        <v>90</v>
      </c>
      <c r="E985" s="1197">
        <v>41103</v>
      </c>
      <c r="F985" s="1198"/>
      <c r="G985" s="1199"/>
      <c r="H985" s="1199"/>
      <c r="I985" s="1199"/>
      <c r="J985" s="1200"/>
      <c r="K985" s="1201"/>
      <c r="L985" s="1202"/>
      <c r="M985" s="1203"/>
      <c r="N985" s="1204"/>
      <c r="O985" s="1205">
        <v>-825000</v>
      </c>
      <c r="P985" s="1205"/>
      <c r="Q985" s="1206"/>
      <c r="R985" s="1207"/>
    </row>
    <row r="986" spans="1:18">
      <c r="A986" s="1195" t="s">
        <v>1981</v>
      </c>
      <c r="B986" s="1196" t="s">
        <v>1249</v>
      </c>
      <c r="C986" s="1196" t="s">
        <v>1250</v>
      </c>
      <c r="D986" s="1196" t="s">
        <v>102</v>
      </c>
      <c r="E986" s="1197">
        <v>39864</v>
      </c>
      <c r="F986" s="1198" t="s">
        <v>49</v>
      </c>
      <c r="G986" s="1199">
        <v>6920000</v>
      </c>
      <c r="H986" s="1199">
        <v>0</v>
      </c>
      <c r="I986" s="1199">
        <v>8235040.3300000001</v>
      </c>
      <c r="J986" s="1200" t="s">
        <v>655</v>
      </c>
      <c r="K986" s="1201"/>
      <c r="L986" s="1202"/>
      <c r="M986" s="1203"/>
      <c r="N986" s="1204"/>
      <c r="O986" s="1205"/>
      <c r="P986" s="1205"/>
      <c r="Q986" s="1206"/>
      <c r="R986" s="1207"/>
    </row>
    <row r="987" spans="1:18">
      <c r="A987" s="1195"/>
      <c r="B987" s="1196" t="s">
        <v>1249</v>
      </c>
      <c r="C987" s="1196" t="s">
        <v>1250</v>
      </c>
      <c r="D987" s="1196" t="s">
        <v>102</v>
      </c>
      <c r="E987" s="1197">
        <v>40801</v>
      </c>
      <c r="F987" s="1198"/>
      <c r="G987" s="1199"/>
      <c r="H987" s="1199"/>
      <c r="I987" s="1199"/>
      <c r="J987" s="1200"/>
      <c r="K987" s="1201">
        <v>6920000</v>
      </c>
      <c r="L987" s="1202"/>
      <c r="M987" s="1203">
        <v>6920</v>
      </c>
      <c r="N987" s="1204">
        <v>1000</v>
      </c>
      <c r="O987" s="1205"/>
      <c r="P987" s="1205"/>
      <c r="Q987" s="1206">
        <v>346000</v>
      </c>
      <c r="R987" s="1207">
        <v>346</v>
      </c>
    </row>
    <row r="988" spans="1:18">
      <c r="A988" s="1195" t="s">
        <v>2029</v>
      </c>
      <c r="B988" s="1196" t="s">
        <v>1251</v>
      </c>
      <c r="C988" s="1196" t="s">
        <v>1252</v>
      </c>
      <c r="D988" s="1196" t="s">
        <v>89</v>
      </c>
      <c r="E988" s="1197">
        <v>40081</v>
      </c>
      <c r="F988" s="1198" t="s">
        <v>159</v>
      </c>
      <c r="G988" s="1199">
        <v>14000000</v>
      </c>
      <c r="H988" s="1199">
        <v>0</v>
      </c>
      <c r="I988" s="1199">
        <v>14913299.33</v>
      </c>
      <c r="J988" s="1200" t="s">
        <v>655</v>
      </c>
      <c r="K988" s="1201"/>
      <c r="L988" s="1202"/>
      <c r="M988" s="1203"/>
      <c r="N988" s="1204"/>
      <c r="O988" s="1205"/>
      <c r="P988" s="1205"/>
      <c r="Q988" s="1206"/>
      <c r="R988" s="1207"/>
    </row>
    <row r="989" spans="1:18">
      <c r="A989" s="1195"/>
      <c r="B989" s="1196" t="s">
        <v>1251</v>
      </c>
      <c r="C989" s="1196" t="s">
        <v>1252</v>
      </c>
      <c r="D989" s="1196" t="s">
        <v>89</v>
      </c>
      <c r="E989" s="1197">
        <v>40389</v>
      </c>
      <c r="F989" s="1198"/>
      <c r="G989" s="1199"/>
      <c r="H989" s="1199"/>
      <c r="I989" s="1199"/>
      <c r="J989" s="1200"/>
      <c r="K989" s="1201">
        <v>14000000</v>
      </c>
      <c r="L989" s="1202"/>
      <c r="M989" s="1203">
        <v>14000000</v>
      </c>
      <c r="N989" s="1204">
        <v>1</v>
      </c>
      <c r="O989" s="1205"/>
      <c r="P989" s="1205"/>
      <c r="Q989" s="1206"/>
      <c r="R989" s="1207"/>
    </row>
    <row r="990" spans="1:18">
      <c r="A990" s="1195">
        <v>11</v>
      </c>
      <c r="B990" s="1196" t="s">
        <v>1253</v>
      </c>
      <c r="C990" s="1196" t="s">
        <v>1238</v>
      </c>
      <c r="D990" s="1196" t="s">
        <v>90</v>
      </c>
      <c r="E990" s="1197">
        <v>39843</v>
      </c>
      <c r="F990" s="1198" t="s">
        <v>26</v>
      </c>
      <c r="G990" s="1199">
        <v>17000000</v>
      </c>
      <c r="H990" s="1199">
        <v>0</v>
      </c>
      <c r="I990" s="1199">
        <v>21887871.440000001</v>
      </c>
      <c r="J990" s="1200" t="s">
        <v>671</v>
      </c>
      <c r="K990" s="1201"/>
      <c r="L990" s="1202"/>
      <c r="M990" s="1203"/>
      <c r="N990" s="1204"/>
      <c r="O990" s="1205"/>
      <c r="P990" s="1205"/>
      <c r="Q990" s="1206"/>
      <c r="R990" s="1207"/>
    </row>
    <row r="991" spans="1:18">
      <c r="A991" s="1195"/>
      <c r="B991" s="1196" t="s">
        <v>1253</v>
      </c>
      <c r="C991" s="1196" t="s">
        <v>1238</v>
      </c>
      <c r="D991" s="1196" t="s">
        <v>90</v>
      </c>
      <c r="E991" s="1197">
        <v>41073</v>
      </c>
      <c r="F991" s="1198"/>
      <c r="G991" s="1199"/>
      <c r="H991" s="1199"/>
      <c r="I991" s="1199"/>
      <c r="J991" s="1200"/>
      <c r="K991" s="1201">
        <v>5000000</v>
      </c>
      <c r="L991" s="1202"/>
      <c r="M991" s="1203">
        <v>5000</v>
      </c>
      <c r="N991" s="1204">
        <v>1000</v>
      </c>
      <c r="O991" s="1205"/>
      <c r="P991" s="1205"/>
      <c r="Q991" s="1206"/>
      <c r="R991" s="1207"/>
    </row>
    <row r="992" spans="1:18">
      <c r="A992" s="1195"/>
      <c r="B992" s="1196" t="s">
        <v>1253</v>
      </c>
      <c r="C992" s="1196" t="s">
        <v>1238</v>
      </c>
      <c r="D992" s="1196" t="s">
        <v>90</v>
      </c>
      <c r="E992" s="1197">
        <v>41390</v>
      </c>
      <c r="F992" s="1198"/>
      <c r="G992" s="1199"/>
      <c r="H992" s="1199"/>
      <c r="I992" s="1199"/>
      <c r="J992" s="1200"/>
      <c r="K992" s="1201">
        <v>96750</v>
      </c>
      <c r="L992" s="1202"/>
      <c r="M992" s="1203">
        <v>100</v>
      </c>
      <c r="N992" s="1204">
        <v>967.5</v>
      </c>
      <c r="O992" s="1205">
        <v>-3250</v>
      </c>
      <c r="P992" s="1205"/>
      <c r="Q992" s="1206"/>
      <c r="R992" s="1207"/>
    </row>
    <row r="993" spans="1:18">
      <c r="A993" s="1195"/>
      <c r="B993" s="1196" t="s">
        <v>1253</v>
      </c>
      <c r="C993" s="1196" t="s">
        <v>1238</v>
      </c>
      <c r="D993" s="1196" t="s">
        <v>90</v>
      </c>
      <c r="E993" s="1197">
        <v>41393</v>
      </c>
      <c r="F993" s="1198"/>
      <c r="G993" s="1199"/>
      <c r="H993" s="1199"/>
      <c r="I993" s="1199"/>
      <c r="J993" s="1200"/>
      <c r="K993" s="1201">
        <v>11513250</v>
      </c>
      <c r="L993" s="1202"/>
      <c r="M993" s="1203">
        <v>11900</v>
      </c>
      <c r="N993" s="1204">
        <v>967.5</v>
      </c>
      <c r="O993" s="1205">
        <v>-386750</v>
      </c>
      <c r="P993" s="1205"/>
      <c r="Q993" s="1206"/>
      <c r="R993" s="1207"/>
    </row>
    <row r="994" spans="1:18">
      <c r="A994" s="1195"/>
      <c r="B994" s="1196" t="s">
        <v>1253</v>
      </c>
      <c r="C994" s="1196" t="s">
        <v>1238</v>
      </c>
      <c r="D994" s="1196" t="s">
        <v>90</v>
      </c>
      <c r="E994" s="1197">
        <v>41409</v>
      </c>
      <c r="F994" s="1198"/>
      <c r="G994" s="1199"/>
      <c r="H994" s="1199"/>
      <c r="I994" s="1199"/>
      <c r="J994" s="1200"/>
      <c r="K994" s="1201"/>
      <c r="L994" s="1202"/>
      <c r="M994" s="1203"/>
      <c r="N994" s="1204"/>
      <c r="O994" s="1205"/>
      <c r="P994" s="1205"/>
      <c r="Q994" s="1206">
        <v>2003250</v>
      </c>
      <c r="R994" s="1207">
        <v>459459</v>
      </c>
    </row>
    <row r="995" spans="1:18">
      <c r="A995" s="1195"/>
      <c r="B995" s="1196" t="s">
        <v>1253</v>
      </c>
      <c r="C995" s="1196" t="s">
        <v>1238</v>
      </c>
      <c r="D995" s="1196" t="s">
        <v>90</v>
      </c>
      <c r="E995" s="1197">
        <v>41425</v>
      </c>
      <c r="F995" s="1198"/>
      <c r="G995" s="1199"/>
      <c r="H995" s="1199"/>
      <c r="I995" s="1199"/>
      <c r="J995" s="1200"/>
      <c r="K995" s="1201"/>
      <c r="L995" s="1202">
        <v>-116100</v>
      </c>
      <c r="M995" s="1203"/>
      <c r="N995" s="1204"/>
      <c r="O995" s="1205"/>
      <c r="P995" s="1205"/>
      <c r="Q995" s="1206"/>
      <c r="R995" s="1207"/>
    </row>
    <row r="996" spans="1:18">
      <c r="A996" s="1195" t="s">
        <v>2030</v>
      </c>
      <c r="B996" s="1196" t="s">
        <v>1254</v>
      </c>
      <c r="C996" s="1196" t="s">
        <v>1255</v>
      </c>
      <c r="D996" s="1196" t="s">
        <v>112</v>
      </c>
      <c r="E996" s="1197">
        <v>40081</v>
      </c>
      <c r="F996" s="1198" t="s">
        <v>49</v>
      </c>
      <c r="G996" s="1199">
        <v>7500000</v>
      </c>
      <c r="H996" s="1199">
        <v>0</v>
      </c>
      <c r="I996" s="1199">
        <v>757380.08</v>
      </c>
      <c r="J996" s="1200" t="s">
        <v>1966</v>
      </c>
      <c r="K996" s="1201"/>
      <c r="L996" s="1202"/>
      <c r="M996" s="1203"/>
      <c r="N996" s="1204"/>
      <c r="O996" s="1205"/>
      <c r="P996" s="1205"/>
      <c r="Q996" s="1206"/>
      <c r="R996" s="1207"/>
    </row>
    <row r="997" spans="1:18">
      <c r="A997" s="1195"/>
      <c r="B997" s="1196" t="s">
        <v>1254</v>
      </c>
      <c r="C997" s="1196" t="s">
        <v>1255</v>
      </c>
      <c r="D997" s="1196" t="s">
        <v>112</v>
      </c>
      <c r="E997" s="1197">
        <v>41201</v>
      </c>
      <c r="F997" s="1198"/>
      <c r="G997" s="1199"/>
      <c r="H997" s="1199"/>
      <c r="I997" s="1199"/>
      <c r="J997" s="1200"/>
      <c r="K997" s="1201"/>
      <c r="L997" s="1202"/>
      <c r="M997" s="1203"/>
      <c r="N997" s="1204"/>
      <c r="O997" s="1205">
        <v>-7500000</v>
      </c>
      <c r="P997" s="1205"/>
      <c r="Q997" s="1206"/>
      <c r="R997" s="1207"/>
    </row>
    <row r="998" spans="1:18">
      <c r="A998" s="1195" t="s">
        <v>1981</v>
      </c>
      <c r="B998" s="1196" t="s">
        <v>1256</v>
      </c>
      <c r="C998" s="1196" t="s">
        <v>1257</v>
      </c>
      <c r="D998" s="1196" t="s">
        <v>112</v>
      </c>
      <c r="E998" s="1197">
        <v>39990</v>
      </c>
      <c r="F998" s="1198" t="s">
        <v>49</v>
      </c>
      <c r="G998" s="1199">
        <v>7500000</v>
      </c>
      <c r="H998" s="1199">
        <v>0</v>
      </c>
      <c r="I998" s="1199">
        <v>8751541.6300000008</v>
      </c>
      <c r="J998" s="1200" t="s">
        <v>655</v>
      </c>
      <c r="K998" s="1201"/>
      <c r="L998" s="1202"/>
      <c r="M998" s="1203"/>
      <c r="N998" s="1204"/>
      <c r="O998" s="1205"/>
      <c r="P998" s="1205"/>
      <c r="Q998" s="1206"/>
      <c r="R998" s="1207"/>
    </row>
    <row r="999" spans="1:18">
      <c r="A999" s="1195"/>
      <c r="B999" s="1196" t="s">
        <v>1256</v>
      </c>
      <c r="C999" s="1196" t="s">
        <v>1257</v>
      </c>
      <c r="D999" s="1196" t="s">
        <v>112</v>
      </c>
      <c r="E999" s="1197">
        <v>40773</v>
      </c>
      <c r="F999" s="1198"/>
      <c r="G999" s="1199"/>
      <c r="H999" s="1199"/>
      <c r="I999" s="1199"/>
      <c r="J999" s="1200"/>
      <c r="K999" s="1201">
        <v>7500000</v>
      </c>
      <c r="L999" s="1202"/>
      <c r="M999" s="1203">
        <v>7500</v>
      </c>
      <c r="N999" s="1204">
        <v>1000</v>
      </c>
      <c r="O999" s="1205"/>
      <c r="P999" s="1205"/>
      <c r="Q999" s="1206">
        <v>375000</v>
      </c>
      <c r="R999" s="1207">
        <v>375</v>
      </c>
    </row>
    <row r="1000" spans="1:18">
      <c r="A1000" s="1195" t="s">
        <v>1977</v>
      </c>
      <c r="B1000" s="1196" t="s">
        <v>1258</v>
      </c>
      <c r="C1000" s="1196" t="s">
        <v>1259</v>
      </c>
      <c r="D1000" s="1196" t="s">
        <v>105</v>
      </c>
      <c r="E1000" s="1197">
        <v>39864</v>
      </c>
      <c r="F1000" s="1198" t="s">
        <v>49</v>
      </c>
      <c r="G1000" s="1199">
        <v>7000000</v>
      </c>
      <c r="H1000" s="1199">
        <v>0</v>
      </c>
      <c r="I1000" s="1199">
        <v>8169165.8899999997</v>
      </c>
      <c r="J1000" s="1200" t="s">
        <v>655</v>
      </c>
      <c r="K1000" s="1201"/>
      <c r="L1000" s="1202"/>
      <c r="M1000" s="1203"/>
      <c r="N1000" s="1204"/>
      <c r="O1000" s="1205"/>
      <c r="P1000" s="1205"/>
      <c r="Q1000" s="1206"/>
      <c r="R1000" s="1207"/>
    </row>
    <row r="1001" spans="1:18">
      <c r="A1001" s="1195"/>
      <c r="B1001" s="1196" t="s">
        <v>1258</v>
      </c>
      <c r="C1001" s="1196" t="s">
        <v>1259</v>
      </c>
      <c r="D1001" s="1196" t="s">
        <v>105</v>
      </c>
      <c r="E1001" s="1197">
        <v>40646</v>
      </c>
      <c r="F1001" s="1198"/>
      <c r="G1001" s="1199"/>
      <c r="H1001" s="1199"/>
      <c r="I1001" s="1199"/>
      <c r="J1001" s="1200"/>
      <c r="K1001" s="1201">
        <v>7000000</v>
      </c>
      <c r="L1001" s="1202"/>
      <c r="M1001" s="1203">
        <v>280</v>
      </c>
      <c r="N1001" s="1204">
        <v>25000</v>
      </c>
      <c r="O1001" s="1205"/>
      <c r="P1001" s="1205"/>
      <c r="Q1001" s="1206">
        <v>350000</v>
      </c>
      <c r="R1001" s="1207">
        <v>35</v>
      </c>
    </row>
    <row r="1002" spans="1:18">
      <c r="A1002" s="1195">
        <v>38</v>
      </c>
      <c r="B1002" s="1196" t="s">
        <v>1260</v>
      </c>
      <c r="C1002" s="1196" t="s">
        <v>1261</v>
      </c>
      <c r="D1002" s="1196" t="s">
        <v>131</v>
      </c>
      <c r="E1002" s="1197">
        <v>39813</v>
      </c>
      <c r="F1002" s="1198" t="s">
        <v>26</v>
      </c>
      <c r="G1002" s="1199">
        <v>80347000</v>
      </c>
      <c r="H1002" s="1199">
        <v>0</v>
      </c>
      <c r="I1002" s="1199">
        <v>5790608.79</v>
      </c>
      <c r="J1002" s="1200" t="s">
        <v>674</v>
      </c>
      <c r="K1002" s="1201"/>
      <c r="L1002" s="1202"/>
      <c r="M1002" s="1203"/>
      <c r="N1002" s="1204"/>
      <c r="O1002" s="1205"/>
      <c r="P1002" s="1205"/>
      <c r="Q1002" s="1206"/>
      <c r="R1002" s="1207"/>
    </row>
    <row r="1003" spans="1:18">
      <c r="A1003" s="1195"/>
      <c r="B1003" s="1196" t="s">
        <v>1260</v>
      </c>
      <c r="C1003" s="1196" t="s">
        <v>1261</v>
      </c>
      <c r="D1003" s="1196" t="s">
        <v>131</v>
      </c>
      <c r="E1003" s="1197">
        <v>41743</v>
      </c>
      <c r="F1003" s="1198"/>
      <c r="G1003" s="1199"/>
      <c r="H1003" s="1199"/>
      <c r="I1003" s="1199"/>
      <c r="J1003" s="1200"/>
      <c r="K1003" s="1201">
        <v>3279764.54</v>
      </c>
      <c r="L1003" s="1202"/>
      <c r="M1003" s="1203">
        <v>2089022</v>
      </c>
      <c r="N1003" s="1204">
        <v>1.57</v>
      </c>
      <c r="O1003" s="1205">
        <v>-77067235.459999993</v>
      </c>
      <c r="P1003" s="1205"/>
      <c r="Q1003" s="1206"/>
      <c r="R1003" s="1207"/>
    </row>
    <row r="1004" spans="1:18">
      <c r="A1004" s="1195" t="s">
        <v>2000</v>
      </c>
      <c r="B1004" s="1196" t="s">
        <v>1262</v>
      </c>
      <c r="C1004" s="1196" t="s">
        <v>760</v>
      </c>
      <c r="D1004" s="1196" t="s">
        <v>86</v>
      </c>
      <c r="E1004" s="1197">
        <v>40011</v>
      </c>
      <c r="F1004" s="1198" t="s">
        <v>53</v>
      </c>
      <c r="G1004" s="1199">
        <v>6800000</v>
      </c>
      <c r="H1004" s="1199">
        <v>6800000</v>
      </c>
      <c r="I1004" s="1199">
        <v>282744.46999999997</v>
      </c>
      <c r="J1004" s="1200" t="s">
        <v>801</v>
      </c>
      <c r="K1004" s="1201"/>
      <c r="L1004" s="1202"/>
      <c r="M1004" s="1203"/>
      <c r="N1004" s="1204"/>
      <c r="O1004" s="1205"/>
      <c r="P1004" s="1205"/>
      <c r="Q1004" s="1206"/>
      <c r="R1004" s="1207"/>
    </row>
    <row r="1005" spans="1:18">
      <c r="A1005" s="1195" t="s">
        <v>1977</v>
      </c>
      <c r="B1005" s="1196" t="s">
        <v>1263</v>
      </c>
      <c r="C1005" s="1196" t="s">
        <v>1264</v>
      </c>
      <c r="D1005" s="1196" t="s">
        <v>96</v>
      </c>
      <c r="E1005" s="1197">
        <v>39885</v>
      </c>
      <c r="F1005" s="1198" t="s">
        <v>49</v>
      </c>
      <c r="G1005" s="1199">
        <v>425000</v>
      </c>
      <c r="H1005" s="1199">
        <v>0</v>
      </c>
      <c r="I1005" s="1199">
        <v>487524.22</v>
      </c>
      <c r="J1005" s="1200" t="s">
        <v>655</v>
      </c>
      <c r="K1005" s="1201"/>
      <c r="L1005" s="1202"/>
      <c r="M1005" s="1203"/>
      <c r="N1005" s="1204"/>
      <c r="O1005" s="1205"/>
      <c r="P1005" s="1205"/>
      <c r="Q1005" s="1206"/>
      <c r="R1005" s="1207"/>
    </row>
    <row r="1006" spans="1:18">
      <c r="A1006" s="1195"/>
      <c r="B1006" s="1196" t="s">
        <v>1263</v>
      </c>
      <c r="C1006" s="1196" t="s">
        <v>1264</v>
      </c>
      <c r="D1006" s="1196" t="s">
        <v>96</v>
      </c>
      <c r="E1006" s="1197">
        <v>40541</v>
      </c>
      <c r="F1006" s="1198"/>
      <c r="G1006" s="1199"/>
      <c r="H1006" s="1199"/>
      <c r="I1006" s="1199"/>
      <c r="J1006" s="1200"/>
      <c r="K1006" s="1201">
        <v>425000</v>
      </c>
      <c r="L1006" s="1202"/>
      <c r="M1006" s="1203">
        <v>425</v>
      </c>
      <c r="N1006" s="1204">
        <v>1000</v>
      </c>
      <c r="O1006" s="1205"/>
      <c r="P1006" s="1205"/>
      <c r="Q1006" s="1206">
        <v>21000</v>
      </c>
      <c r="R1006" s="1207">
        <v>21</v>
      </c>
    </row>
    <row r="1007" spans="1:18">
      <c r="A1007" s="1195">
        <v>11</v>
      </c>
      <c r="B1007" s="1196" t="s">
        <v>1265</v>
      </c>
      <c r="C1007" s="1196" t="s">
        <v>1266</v>
      </c>
      <c r="D1007" s="1196" t="s">
        <v>90</v>
      </c>
      <c r="E1007" s="1197">
        <v>39801</v>
      </c>
      <c r="F1007" s="1198" t="s">
        <v>26</v>
      </c>
      <c r="G1007" s="1199">
        <v>30255000</v>
      </c>
      <c r="H1007" s="1199">
        <v>0</v>
      </c>
      <c r="I1007" s="1199">
        <v>36849504.670000002</v>
      </c>
      <c r="J1007" s="1200" t="s">
        <v>655</v>
      </c>
      <c r="K1007" s="1201"/>
      <c r="L1007" s="1202"/>
      <c r="M1007" s="1203"/>
      <c r="N1007" s="1204"/>
      <c r="O1007" s="1205"/>
      <c r="P1007" s="1205"/>
      <c r="Q1007" s="1206"/>
      <c r="R1007" s="1207"/>
    </row>
    <row r="1008" spans="1:18">
      <c r="A1008" s="1195"/>
      <c r="B1008" s="1196" t="s">
        <v>1265</v>
      </c>
      <c r="C1008" s="1196" t="s">
        <v>1266</v>
      </c>
      <c r="D1008" s="1196" t="s">
        <v>90</v>
      </c>
      <c r="E1008" s="1197">
        <v>41038</v>
      </c>
      <c r="F1008" s="1198"/>
      <c r="G1008" s="1199"/>
      <c r="H1008" s="1199"/>
      <c r="I1008" s="1199"/>
      <c r="J1008" s="1200"/>
      <c r="K1008" s="1201">
        <v>12000000</v>
      </c>
      <c r="L1008" s="1202"/>
      <c r="M1008" s="1203">
        <v>12000</v>
      </c>
      <c r="N1008" s="1204">
        <v>1000</v>
      </c>
      <c r="O1008" s="1205"/>
      <c r="P1008" s="1205"/>
      <c r="Q1008" s="1206"/>
      <c r="R1008" s="1207"/>
    </row>
    <row r="1009" spans="1:18">
      <c r="A1009" s="1195"/>
      <c r="B1009" s="1196" t="s">
        <v>1265</v>
      </c>
      <c r="C1009" s="1196" t="s">
        <v>1266</v>
      </c>
      <c r="D1009" s="1196" t="s">
        <v>90</v>
      </c>
      <c r="E1009" s="1197">
        <v>41409</v>
      </c>
      <c r="F1009" s="1198"/>
      <c r="G1009" s="1199"/>
      <c r="H1009" s="1199"/>
      <c r="I1009" s="1199"/>
      <c r="J1009" s="1200"/>
      <c r="K1009" s="1201">
        <v>18255000</v>
      </c>
      <c r="L1009" s="1202"/>
      <c r="M1009" s="1203">
        <v>18255</v>
      </c>
      <c r="N1009" s="1204">
        <v>1000</v>
      </c>
      <c r="O1009" s="1205"/>
      <c r="P1009" s="1205"/>
      <c r="Q1009" s="1206"/>
      <c r="R1009" s="1207"/>
    </row>
    <row r="1010" spans="1:18">
      <c r="A1010" s="1195"/>
      <c r="B1010" s="1196" t="s">
        <v>1265</v>
      </c>
      <c r="C1010" s="1196" t="s">
        <v>1266</v>
      </c>
      <c r="D1010" s="1196" t="s">
        <v>90</v>
      </c>
      <c r="E1010" s="1197">
        <v>41437</v>
      </c>
      <c r="F1010" s="1198"/>
      <c r="G1010" s="1199"/>
      <c r="H1010" s="1199"/>
      <c r="I1010" s="1199"/>
      <c r="J1010" s="1200"/>
      <c r="K1010" s="1201"/>
      <c r="L1010" s="1202"/>
      <c r="M1010" s="1203"/>
      <c r="N1010" s="1204"/>
      <c r="O1010" s="1205"/>
      <c r="P1010" s="1205"/>
      <c r="Q1010" s="1206">
        <v>540000</v>
      </c>
      <c r="R1010" s="1207">
        <v>287133.59999999998</v>
      </c>
    </row>
    <row r="1011" spans="1:18">
      <c r="A1011" s="1195"/>
      <c r="B1011" s="1196" t="s">
        <v>1267</v>
      </c>
      <c r="C1011" s="1196" t="s">
        <v>1268</v>
      </c>
      <c r="D1011" s="1196" t="s">
        <v>92</v>
      </c>
      <c r="E1011" s="1197">
        <v>39878</v>
      </c>
      <c r="F1011" s="1198" t="s">
        <v>26</v>
      </c>
      <c r="G1011" s="1199">
        <v>12895000</v>
      </c>
      <c r="H1011" s="1199">
        <v>12895000</v>
      </c>
      <c r="I1011" s="1199">
        <v>1090702</v>
      </c>
      <c r="J1011" s="1200" t="s">
        <v>660</v>
      </c>
      <c r="K1011" s="1201"/>
      <c r="L1011" s="1202"/>
      <c r="M1011" s="1203"/>
      <c r="N1011" s="1204"/>
      <c r="O1011" s="1205"/>
      <c r="P1011" s="1205"/>
      <c r="Q1011" s="1206"/>
      <c r="R1011" s="1207"/>
    </row>
    <row r="1012" spans="1:18">
      <c r="A1012" s="1195" t="s">
        <v>1983</v>
      </c>
      <c r="B1012" s="1196" t="s">
        <v>1269</v>
      </c>
      <c r="C1012" s="1196" t="s">
        <v>1270</v>
      </c>
      <c r="D1012" s="1196" t="s">
        <v>101</v>
      </c>
      <c r="E1012" s="1197">
        <v>40067</v>
      </c>
      <c r="F1012" s="1198" t="s">
        <v>49</v>
      </c>
      <c r="G1012" s="1199">
        <v>7000000</v>
      </c>
      <c r="H1012" s="1199">
        <v>0</v>
      </c>
      <c r="I1012" s="1199">
        <v>8321471.0800000001</v>
      </c>
      <c r="J1012" s="1200" t="s">
        <v>655</v>
      </c>
      <c r="K1012" s="1201"/>
      <c r="L1012" s="1202"/>
      <c r="M1012" s="1203"/>
      <c r="N1012" s="1204"/>
      <c r="O1012" s="1205"/>
      <c r="P1012" s="1205"/>
      <c r="Q1012" s="1206"/>
      <c r="R1012" s="1207"/>
    </row>
    <row r="1013" spans="1:18">
      <c r="A1013" s="1195"/>
      <c r="B1013" s="1196" t="s">
        <v>1269</v>
      </c>
      <c r="C1013" s="1196" t="s">
        <v>1270</v>
      </c>
      <c r="D1013" s="1196" t="s">
        <v>101</v>
      </c>
      <c r="E1013" s="1197">
        <v>41107</v>
      </c>
      <c r="F1013" s="1198"/>
      <c r="G1013" s="1199"/>
      <c r="H1013" s="1199"/>
      <c r="I1013" s="1199"/>
      <c r="J1013" s="1200"/>
      <c r="K1013" s="1201">
        <v>7000000</v>
      </c>
      <c r="L1013" s="1202"/>
      <c r="M1013" s="1203">
        <v>7000</v>
      </c>
      <c r="N1013" s="1204">
        <v>1000</v>
      </c>
      <c r="O1013" s="1205"/>
      <c r="P1013" s="1205"/>
      <c r="Q1013" s="1206">
        <v>248000</v>
      </c>
      <c r="R1013" s="1207">
        <v>248</v>
      </c>
    </row>
    <row r="1014" spans="1:18">
      <c r="A1014" s="1195">
        <v>45</v>
      </c>
      <c r="B1014" s="1196" t="s">
        <v>1271</v>
      </c>
      <c r="C1014" s="1196" t="s">
        <v>1272</v>
      </c>
      <c r="D1014" s="1196" t="s">
        <v>117</v>
      </c>
      <c r="E1014" s="1197">
        <v>39801</v>
      </c>
      <c r="F1014" s="1198" t="s">
        <v>26</v>
      </c>
      <c r="G1014" s="1199">
        <v>81698000</v>
      </c>
      <c r="H1014" s="1199">
        <v>0</v>
      </c>
      <c r="I1014" s="1199">
        <v>94686087.219999999</v>
      </c>
      <c r="J1014" s="1200" t="s">
        <v>655</v>
      </c>
      <c r="K1014" s="1201"/>
      <c r="L1014" s="1202"/>
      <c r="M1014" s="1203"/>
      <c r="N1014" s="1204"/>
      <c r="O1014" s="1205"/>
      <c r="P1014" s="1205"/>
      <c r="Q1014" s="1206"/>
      <c r="R1014" s="1207"/>
    </row>
    <row r="1015" spans="1:18">
      <c r="A1015" s="1195"/>
      <c r="B1015" s="1196" t="s">
        <v>1271</v>
      </c>
      <c r="C1015" s="1196" t="s">
        <v>1272</v>
      </c>
      <c r="D1015" s="1196" t="s">
        <v>117</v>
      </c>
      <c r="E1015" s="1197">
        <v>40801</v>
      </c>
      <c r="F1015" s="1198"/>
      <c r="G1015" s="1199"/>
      <c r="H1015" s="1199"/>
      <c r="I1015" s="1199"/>
      <c r="J1015" s="1200"/>
      <c r="K1015" s="1201">
        <v>81698000</v>
      </c>
      <c r="L1015" s="1202"/>
      <c r="M1015" s="1203">
        <v>81698</v>
      </c>
      <c r="N1015" s="1204">
        <v>1000</v>
      </c>
      <c r="O1015" s="1205"/>
      <c r="P1015" s="1205"/>
      <c r="Q1015" s="1206"/>
      <c r="R1015" s="1207"/>
    </row>
    <row r="1016" spans="1:18">
      <c r="A1016" s="1195"/>
      <c r="B1016" s="1196" t="s">
        <v>1271</v>
      </c>
      <c r="C1016" s="1196" t="s">
        <v>1272</v>
      </c>
      <c r="D1016" s="1196" t="s">
        <v>117</v>
      </c>
      <c r="E1016" s="1197">
        <v>40814</v>
      </c>
      <c r="F1016" s="1198"/>
      <c r="G1016" s="1199"/>
      <c r="H1016" s="1199"/>
      <c r="I1016" s="1199"/>
      <c r="J1016" s="1200"/>
      <c r="K1016" s="1201"/>
      <c r="L1016" s="1202"/>
      <c r="M1016" s="1203"/>
      <c r="N1016" s="1204"/>
      <c r="O1016" s="1205"/>
      <c r="P1016" s="1205"/>
      <c r="Q1016" s="1206">
        <v>1800000</v>
      </c>
      <c r="R1016" s="1207">
        <v>609687</v>
      </c>
    </row>
    <row r="1017" spans="1:18">
      <c r="A1017" s="1195" t="s">
        <v>2031</v>
      </c>
      <c r="B1017" s="1196" t="s">
        <v>1273</v>
      </c>
      <c r="C1017" s="1196" t="s">
        <v>1261</v>
      </c>
      <c r="D1017" s="1196" t="s">
        <v>131</v>
      </c>
      <c r="E1017" s="1197">
        <v>40081</v>
      </c>
      <c r="F1017" s="1198" t="s">
        <v>49</v>
      </c>
      <c r="G1017" s="1199">
        <v>10103000</v>
      </c>
      <c r="H1017" s="1199">
        <v>0</v>
      </c>
      <c r="I1017" s="1199">
        <v>11353284.460000001</v>
      </c>
      <c r="J1017" s="1200" t="s">
        <v>655</v>
      </c>
      <c r="K1017" s="1201"/>
      <c r="L1017" s="1202"/>
      <c r="M1017" s="1203"/>
      <c r="N1017" s="1204"/>
      <c r="O1017" s="1205"/>
      <c r="P1017" s="1205"/>
      <c r="Q1017" s="1206"/>
      <c r="R1017" s="1207"/>
    </row>
    <row r="1018" spans="1:18">
      <c r="A1018" s="1195"/>
      <c r="B1018" s="1196" t="s">
        <v>1273</v>
      </c>
      <c r="C1018" s="1196" t="s">
        <v>1261</v>
      </c>
      <c r="D1018" s="1196" t="s">
        <v>131</v>
      </c>
      <c r="E1018" s="1197">
        <v>40618</v>
      </c>
      <c r="F1018" s="1198"/>
      <c r="G1018" s="1199"/>
      <c r="H1018" s="1199"/>
      <c r="I1018" s="1199"/>
      <c r="J1018" s="1200"/>
      <c r="K1018" s="1201">
        <v>2606000</v>
      </c>
      <c r="L1018" s="1202"/>
      <c r="M1018" s="1203">
        <v>2606</v>
      </c>
      <c r="N1018" s="1204">
        <v>1000</v>
      </c>
      <c r="O1018" s="1205"/>
      <c r="P1018" s="1205"/>
      <c r="Q1018" s="1206"/>
      <c r="R1018" s="1207"/>
    </row>
    <row r="1019" spans="1:18">
      <c r="A1019" s="1195"/>
      <c r="B1019" s="1196" t="s">
        <v>1273</v>
      </c>
      <c r="C1019" s="1196" t="s">
        <v>1261</v>
      </c>
      <c r="D1019" s="1196" t="s">
        <v>131</v>
      </c>
      <c r="E1019" s="1197">
        <v>40766</v>
      </c>
      <c r="F1019" s="1198"/>
      <c r="G1019" s="1199"/>
      <c r="H1019" s="1199"/>
      <c r="I1019" s="1199"/>
      <c r="J1019" s="1200"/>
      <c r="K1019" s="1201">
        <v>7497000</v>
      </c>
      <c r="L1019" s="1202"/>
      <c r="M1019" s="1203">
        <v>7497</v>
      </c>
      <c r="N1019" s="1204">
        <v>1000</v>
      </c>
      <c r="O1019" s="1205"/>
      <c r="P1019" s="1205"/>
      <c r="Q1019" s="1206">
        <v>303000</v>
      </c>
      <c r="R1019" s="1207">
        <v>303</v>
      </c>
    </row>
    <row r="1020" spans="1:18">
      <c r="A1020" s="1195">
        <v>11</v>
      </c>
      <c r="B1020" s="1196" t="s">
        <v>1274</v>
      </c>
      <c r="C1020" s="1196" t="s">
        <v>797</v>
      </c>
      <c r="D1020" s="1196" t="s">
        <v>81</v>
      </c>
      <c r="E1020" s="1197">
        <v>39773</v>
      </c>
      <c r="F1020" s="1198" t="s">
        <v>26</v>
      </c>
      <c r="G1020" s="1199">
        <v>40000000</v>
      </c>
      <c r="H1020" s="1199">
        <v>0</v>
      </c>
      <c r="I1020" s="1199">
        <v>46901266.799999997</v>
      </c>
      <c r="J1020" s="1200" t="s">
        <v>655</v>
      </c>
      <c r="K1020" s="1201"/>
      <c r="L1020" s="1202"/>
      <c r="M1020" s="1203"/>
      <c r="N1020" s="1204"/>
      <c r="O1020" s="1205"/>
      <c r="P1020" s="1205"/>
      <c r="Q1020" s="1206"/>
      <c r="R1020" s="1207"/>
    </row>
    <row r="1021" spans="1:18">
      <c r="A1021" s="1195"/>
      <c r="B1021" s="1196" t="s">
        <v>1274</v>
      </c>
      <c r="C1021" s="1196" t="s">
        <v>797</v>
      </c>
      <c r="D1021" s="1196" t="s">
        <v>81</v>
      </c>
      <c r="E1021" s="1197">
        <v>40975</v>
      </c>
      <c r="F1021" s="1198"/>
      <c r="G1021" s="1199"/>
      <c r="H1021" s="1199"/>
      <c r="I1021" s="1199"/>
      <c r="J1021" s="1200"/>
      <c r="K1021" s="1201">
        <v>40000000</v>
      </c>
      <c r="L1021" s="1202"/>
      <c r="M1021" s="1203">
        <v>40000</v>
      </c>
      <c r="N1021" s="1204">
        <v>1000</v>
      </c>
      <c r="O1021" s="1205"/>
      <c r="P1021" s="1205"/>
      <c r="Q1021" s="1206"/>
      <c r="R1021" s="1207"/>
    </row>
    <row r="1022" spans="1:18">
      <c r="A1022" s="1195"/>
      <c r="B1022" s="1196" t="s">
        <v>1274</v>
      </c>
      <c r="C1022" s="1196" t="s">
        <v>797</v>
      </c>
      <c r="D1022" s="1196" t="s">
        <v>81</v>
      </c>
      <c r="E1022" s="1197">
        <v>41435</v>
      </c>
      <c r="F1022" s="1198"/>
      <c r="G1022" s="1199"/>
      <c r="H1022" s="1199"/>
      <c r="I1022" s="1199"/>
      <c r="J1022" s="1200"/>
      <c r="K1022" s="1201"/>
      <c r="L1022" s="1202"/>
      <c r="M1022" s="1203"/>
      <c r="N1022" s="1204"/>
      <c r="O1022" s="1205"/>
      <c r="P1022" s="1205"/>
      <c r="Q1022" s="1206">
        <v>140000</v>
      </c>
      <c r="R1022" s="1207">
        <v>462963</v>
      </c>
    </row>
    <row r="1023" spans="1:18">
      <c r="A1023" s="1195" t="s">
        <v>2001</v>
      </c>
      <c r="B1023" s="1196" t="s">
        <v>1275</v>
      </c>
      <c r="C1023" s="1196" t="s">
        <v>1276</v>
      </c>
      <c r="D1023" s="1196" t="s">
        <v>87</v>
      </c>
      <c r="E1023" s="1197">
        <v>39773</v>
      </c>
      <c r="F1023" s="1198" t="s">
        <v>26</v>
      </c>
      <c r="G1023" s="1199">
        <v>24000000</v>
      </c>
      <c r="H1023" s="1199">
        <v>0</v>
      </c>
      <c r="I1023" s="1199">
        <v>26953333.329999998</v>
      </c>
      <c r="J1023" s="1200" t="s">
        <v>655</v>
      </c>
      <c r="K1023" s="1201"/>
      <c r="L1023" s="1202"/>
      <c r="M1023" s="1203"/>
      <c r="N1023" s="1204"/>
      <c r="O1023" s="1205"/>
      <c r="P1023" s="1205"/>
      <c r="Q1023" s="1206"/>
      <c r="R1023" s="1207"/>
    </row>
    <row r="1024" spans="1:18">
      <c r="A1024" s="1195"/>
      <c r="B1024" s="1196" t="s">
        <v>1275</v>
      </c>
      <c r="C1024" s="1196" t="s">
        <v>1276</v>
      </c>
      <c r="D1024" s="1196" t="s">
        <v>87</v>
      </c>
      <c r="E1024" s="1197">
        <v>40534</v>
      </c>
      <c r="F1024" s="1198"/>
      <c r="G1024" s="1199"/>
      <c r="H1024" s="1199"/>
      <c r="I1024" s="1199"/>
      <c r="J1024" s="1200"/>
      <c r="K1024" s="1201">
        <v>24000000</v>
      </c>
      <c r="L1024" s="1202"/>
      <c r="M1024" s="1203">
        <v>24000</v>
      </c>
      <c r="N1024" s="1204">
        <v>1000</v>
      </c>
      <c r="O1024" s="1205"/>
      <c r="P1024" s="1205"/>
      <c r="Q1024" s="1206"/>
      <c r="R1024" s="1207"/>
    </row>
    <row r="1025" spans="1:18">
      <c r="A1025" s="1195"/>
      <c r="B1025" s="1196" t="s">
        <v>1275</v>
      </c>
      <c r="C1025" s="1196" t="s">
        <v>1276</v>
      </c>
      <c r="D1025" s="1196" t="s">
        <v>87</v>
      </c>
      <c r="E1025" s="1197">
        <v>40772</v>
      </c>
      <c r="F1025" s="1198"/>
      <c r="G1025" s="1199"/>
      <c r="H1025" s="1199"/>
      <c r="I1025" s="1199"/>
      <c r="J1025" s="1200"/>
      <c r="K1025" s="1201"/>
      <c r="L1025" s="1202"/>
      <c r="M1025" s="1203"/>
      <c r="N1025" s="1204"/>
      <c r="O1025" s="1205"/>
      <c r="P1025" s="1205"/>
      <c r="Q1025" s="1206">
        <v>450000</v>
      </c>
      <c r="R1025" s="1207">
        <v>138037</v>
      </c>
    </row>
    <row r="1026" spans="1:18">
      <c r="A1026" s="1195">
        <v>11</v>
      </c>
      <c r="B1026" s="1196" t="s">
        <v>1277</v>
      </c>
      <c r="C1026" s="1196" t="s">
        <v>1278</v>
      </c>
      <c r="D1026" s="1196" t="s">
        <v>81</v>
      </c>
      <c r="E1026" s="1197">
        <v>39892</v>
      </c>
      <c r="F1026" s="1198" t="s">
        <v>26</v>
      </c>
      <c r="G1026" s="1199">
        <v>21000000</v>
      </c>
      <c r="H1026" s="1199">
        <v>0</v>
      </c>
      <c r="I1026" s="1199">
        <v>27241335.260000002</v>
      </c>
      <c r="J1026" s="1200" t="s">
        <v>655</v>
      </c>
      <c r="K1026" s="1201"/>
      <c r="L1026" s="1202"/>
      <c r="M1026" s="1203"/>
      <c r="N1026" s="1204"/>
      <c r="O1026" s="1205"/>
      <c r="P1026" s="1205"/>
      <c r="Q1026" s="1206"/>
      <c r="R1026" s="1207"/>
    </row>
    <row r="1027" spans="1:18">
      <c r="A1027" s="1195"/>
      <c r="B1027" s="1196" t="s">
        <v>1277</v>
      </c>
      <c r="C1027" s="1196" t="s">
        <v>1278</v>
      </c>
      <c r="D1027" s="1196" t="s">
        <v>81</v>
      </c>
      <c r="E1027" s="1197">
        <v>41472</v>
      </c>
      <c r="F1027" s="1198"/>
      <c r="G1027" s="1199"/>
      <c r="H1027" s="1199"/>
      <c r="I1027" s="1199"/>
      <c r="J1027" s="1200"/>
      <c r="K1027" s="1201">
        <v>21000000</v>
      </c>
      <c r="L1027" s="1202"/>
      <c r="M1027" s="1203">
        <v>21000</v>
      </c>
      <c r="N1027" s="1204">
        <v>1000</v>
      </c>
      <c r="O1027" s="1205"/>
      <c r="P1027" s="1205"/>
      <c r="Q1027" s="1206"/>
      <c r="R1027" s="1207"/>
    </row>
    <row r="1028" spans="1:18">
      <c r="A1028" s="1195"/>
      <c r="B1028" s="1196" t="s">
        <v>1277</v>
      </c>
      <c r="C1028" s="1196" t="s">
        <v>1278</v>
      </c>
      <c r="D1028" s="1196" t="s">
        <v>81</v>
      </c>
      <c r="E1028" s="1197">
        <v>41493</v>
      </c>
      <c r="F1028" s="1198"/>
      <c r="G1028" s="1199"/>
      <c r="H1028" s="1199"/>
      <c r="I1028" s="1199"/>
      <c r="J1028" s="1200"/>
      <c r="K1028" s="1201"/>
      <c r="L1028" s="1202"/>
      <c r="M1028" s="1203"/>
      <c r="N1028" s="1204"/>
      <c r="O1028" s="1205"/>
      <c r="P1028" s="1205"/>
      <c r="Q1028" s="1206">
        <v>1575000</v>
      </c>
      <c r="R1028" s="1207">
        <v>611650</v>
      </c>
    </row>
    <row r="1029" spans="1:18">
      <c r="A1029" s="1195">
        <v>11</v>
      </c>
      <c r="B1029" s="1196" t="s">
        <v>1279</v>
      </c>
      <c r="C1029" s="1196" t="s">
        <v>1280</v>
      </c>
      <c r="D1029" s="1196" t="s">
        <v>1281</v>
      </c>
      <c r="E1029" s="1197">
        <v>39773</v>
      </c>
      <c r="F1029" s="1198" t="s">
        <v>26</v>
      </c>
      <c r="G1029" s="1199">
        <v>25000000</v>
      </c>
      <c r="H1029" s="1199">
        <v>0</v>
      </c>
      <c r="I1029" s="1199">
        <v>26316666.670000002</v>
      </c>
      <c r="J1029" s="1200" t="s">
        <v>655</v>
      </c>
      <c r="K1029" s="1201"/>
      <c r="L1029" s="1202"/>
      <c r="M1029" s="1203"/>
      <c r="N1029" s="1204"/>
      <c r="O1029" s="1205"/>
      <c r="P1029" s="1205"/>
      <c r="Q1029" s="1206"/>
      <c r="R1029" s="1207"/>
    </row>
    <row r="1030" spans="1:18">
      <c r="A1030" s="1195"/>
      <c r="B1030" s="1196" t="s">
        <v>1279</v>
      </c>
      <c r="C1030" s="1196" t="s">
        <v>1280</v>
      </c>
      <c r="D1030" s="1196" t="s">
        <v>1281</v>
      </c>
      <c r="E1030" s="1197">
        <v>39967</v>
      </c>
      <c r="F1030" s="1198"/>
      <c r="G1030" s="1199"/>
      <c r="H1030" s="1199"/>
      <c r="I1030" s="1199"/>
      <c r="J1030" s="1200"/>
      <c r="K1030" s="1201">
        <v>25000000</v>
      </c>
      <c r="L1030" s="1202"/>
      <c r="M1030" s="1203">
        <v>25000</v>
      </c>
      <c r="N1030" s="1204">
        <v>1000</v>
      </c>
      <c r="O1030" s="1205"/>
      <c r="P1030" s="1205"/>
      <c r="Q1030" s="1206"/>
      <c r="R1030" s="1207"/>
    </row>
    <row r="1031" spans="1:18">
      <c r="A1031" s="1195"/>
      <c r="B1031" s="1196" t="s">
        <v>1279</v>
      </c>
      <c r="C1031" s="1196" t="s">
        <v>1280</v>
      </c>
      <c r="D1031" s="1196" t="s">
        <v>1281</v>
      </c>
      <c r="E1031" s="1197">
        <v>39994</v>
      </c>
      <c r="F1031" s="1198"/>
      <c r="G1031" s="1199"/>
      <c r="H1031" s="1199"/>
      <c r="I1031" s="1199"/>
      <c r="J1031" s="1200"/>
      <c r="K1031" s="1201"/>
      <c r="L1031" s="1202"/>
      <c r="M1031" s="1203"/>
      <c r="N1031" s="1204"/>
      <c r="O1031" s="1205"/>
      <c r="P1031" s="1205"/>
      <c r="Q1031" s="1206">
        <v>650000</v>
      </c>
      <c r="R1031" s="1207">
        <v>302419</v>
      </c>
    </row>
    <row r="1032" spans="1:18">
      <c r="A1032" s="1195" t="s">
        <v>2032</v>
      </c>
      <c r="B1032" s="1196" t="s">
        <v>1282</v>
      </c>
      <c r="C1032" s="1196" t="s">
        <v>1184</v>
      </c>
      <c r="D1032" s="1196" t="s">
        <v>151</v>
      </c>
      <c r="E1032" s="1197">
        <v>39941</v>
      </c>
      <c r="F1032" s="1198" t="s">
        <v>49</v>
      </c>
      <c r="G1032" s="1199">
        <v>3091000</v>
      </c>
      <c r="H1032" s="1199">
        <v>0</v>
      </c>
      <c r="I1032" s="1199">
        <v>6211926.79</v>
      </c>
      <c r="J1032" s="1200" t="s">
        <v>655</v>
      </c>
      <c r="K1032" s="1201"/>
      <c r="L1032" s="1202"/>
      <c r="M1032" s="1203"/>
      <c r="N1032" s="1204"/>
      <c r="O1032" s="1205"/>
      <c r="P1032" s="1205"/>
      <c r="Q1032" s="1206"/>
      <c r="R1032" s="1207"/>
    </row>
    <row r="1033" spans="1:18">
      <c r="A1033" s="1195"/>
      <c r="B1033" s="1196" t="s">
        <v>1282</v>
      </c>
      <c r="C1033" s="1196" t="s">
        <v>1184</v>
      </c>
      <c r="D1033" s="1196" t="s">
        <v>151</v>
      </c>
      <c r="E1033" s="1197">
        <v>40169</v>
      </c>
      <c r="F1033" s="1198"/>
      <c r="G1033" s="1199">
        <v>2359000</v>
      </c>
      <c r="H1033" s="1199"/>
      <c r="I1033" s="1199"/>
      <c r="J1033" s="1200"/>
      <c r="K1033" s="1201"/>
      <c r="L1033" s="1202"/>
      <c r="M1033" s="1203"/>
      <c r="N1033" s="1204"/>
      <c r="O1033" s="1205"/>
      <c r="P1033" s="1205"/>
      <c r="Q1033" s="1206"/>
      <c r="R1033" s="1207"/>
    </row>
    <row r="1034" spans="1:18">
      <c r="A1034" s="1195"/>
      <c r="B1034" s="1196" t="s">
        <v>1282</v>
      </c>
      <c r="C1034" s="1196" t="s">
        <v>1184</v>
      </c>
      <c r="D1034" s="1196" t="s">
        <v>151</v>
      </c>
      <c r="E1034" s="1197">
        <v>40808</v>
      </c>
      <c r="F1034" s="1198"/>
      <c r="G1034" s="1199"/>
      <c r="H1034" s="1199"/>
      <c r="I1034" s="1199"/>
      <c r="J1034" s="1200"/>
      <c r="K1034" s="1201">
        <v>5450000</v>
      </c>
      <c r="L1034" s="1202"/>
      <c r="M1034" s="1203">
        <v>5450</v>
      </c>
      <c r="N1034" s="1204">
        <v>1000</v>
      </c>
      <c r="O1034" s="1205"/>
      <c r="P1034" s="1205"/>
      <c r="Q1034" s="1206">
        <v>155000</v>
      </c>
      <c r="R1034" s="1207">
        <v>155</v>
      </c>
    </row>
    <row r="1035" spans="1:18">
      <c r="A1035" s="1215">
        <v>8111</v>
      </c>
      <c r="B1035" s="1196" t="s">
        <v>1283</v>
      </c>
      <c r="C1035" s="1196" t="s">
        <v>1284</v>
      </c>
      <c r="D1035" s="1196" t="s">
        <v>112</v>
      </c>
      <c r="E1035" s="1197">
        <v>39878</v>
      </c>
      <c r="F1035" s="1198" t="s">
        <v>49</v>
      </c>
      <c r="G1035" s="1199">
        <v>6700000</v>
      </c>
      <c r="H1035" s="1199">
        <v>0</v>
      </c>
      <c r="I1035" s="1199">
        <v>6165312</v>
      </c>
      <c r="J1035" s="1200" t="s">
        <v>671</v>
      </c>
      <c r="K1035" s="1201"/>
      <c r="L1035" s="1202"/>
      <c r="M1035" s="1203"/>
      <c r="N1035" s="1204"/>
      <c r="O1035" s="1205"/>
      <c r="P1035" s="1205"/>
      <c r="Q1035" s="1206"/>
      <c r="R1035" s="1207"/>
    </row>
    <row r="1036" spans="1:18">
      <c r="A1036" s="1195"/>
      <c r="B1036" s="1196" t="s">
        <v>1283</v>
      </c>
      <c r="C1036" s="1196" t="s">
        <v>1284</v>
      </c>
      <c r="D1036" s="1196" t="s">
        <v>112</v>
      </c>
      <c r="E1036" s="1197">
        <v>41936</v>
      </c>
      <c r="F1036" s="1198"/>
      <c r="G1036" s="1199"/>
      <c r="H1036" s="1199"/>
      <c r="I1036" s="1199"/>
      <c r="J1036" s="1200"/>
      <c r="K1036" s="1201">
        <v>5547600</v>
      </c>
      <c r="L1036" s="1202"/>
      <c r="M1036" s="1203">
        <v>6700</v>
      </c>
      <c r="N1036" s="1204">
        <v>828</v>
      </c>
      <c r="O1036" s="1205">
        <v>-1152400</v>
      </c>
      <c r="P1036" s="1205"/>
      <c r="Q1036" s="1206"/>
      <c r="R1036" s="1207"/>
    </row>
    <row r="1037" spans="1:18">
      <c r="A1037" s="1195" t="s">
        <v>1977</v>
      </c>
      <c r="B1037" s="1196" t="s">
        <v>1285</v>
      </c>
      <c r="C1037" s="1196" t="s">
        <v>1286</v>
      </c>
      <c r="D1037" s="1196" t="s">
        <v>151</v>
      </c>
      <c r="E1037" s="1197">
        <v>39843</v>
      </c>
      <c r="F1037" s="1198" t="s">
        <v>49</v>
      </c>
      <c r="G1037" s="1199">
        <v>4000000</v>
      </c>
      <c r="H1037" s="1199">
        <v>0</v>
      </c>
      <c r="I1037" s="1199">
        <v>4467049.67</v>
      </c>
      <c r="J1037" s="1200" t="s">
        <v>655</v>
      </c>
      <c r="K1037" s="1201"/>
      <c r="L1037" s="1202"/>
      <c r="M1037" s="1203"/>
      <c r="N1037" s="1204"/>
      <c r="O1037" s="1205"/>
      <c r="P1037" s="1205"/>
      <c r="Q1037" s="1206"/>
      <c r="R1037" s="1207"/>
    </row>
    <row r="1038" spans="1:18">
      <c r="A1038" s="1195"/>
      <c r="B1038" s="1196" t="s">
        <v>1285</v>
      </c>
      <c r="C1038" s="1196" t="s">
        <v>1286</v>
      </c>
      <c r="D1038" s="1196" t="s">
        <v>151</v>
      </c>
      <c r="E1038" s="1197">
        <v>40289</v>
      </c>
      <c r="F1038" s="1198"/>
      <c r="G1038" s="1199"/>
      <c r="H1038" s="1199"/>
      <c r="I1038" s="1199"/>
      <c r="J1038" s="1200"/>
      <c r="K1038" s="1201">
        <v>4000000</v>
      </c>
      <c r="L1038" s="1202"/>
      <c r="M1038" s="1203">
        <v>4000</v>
      </c>
      <c r="N1038" s="1204">
        <v>1000</v>
      </c>
      <c r="O1038" s="1205"/>
      <c r="P1038" s="1205"/>
      <c r="Q1038" s="1206">
        <v>200000</v>
      </c>
      <c r="R1038" s="1207">
        <v>200</v>
      </c>
    </row>
    <row r="1039" spans="1:18">
      <c r="A1039" s="1195"/>
      <c r="B1039" s="1196" t="s">
        <v>1287</v>
      </c>
      <c r="C1039" s="1196" t="s">
        <v>1288</v>
      </c>
      <c r="D1039" s="1196" t="s">
        <v>107</v>
      </c>
      <c r="E1039" s="1197">
        <v>39805</v>
      </c>
      <c r="F1039" s="1198" t="s">
        <v>26</v>
      </c>
      <c r="G1039" s="1199">
        <v>26000000</v>
      </c>
      <c r="H1039" s="1199">
        <v>0</v>
      </c>
      <c r="I1039" s="1199">
        <v>21034187.780000001</v>
      </c>
      <c r="J1039" s="1200" t="s">
        <v>674</v>
      </c>
      <c r="K1039" s="1201"/>
      <c r="L1039" s="1202"/>
      <c r="M1039" s="1203"/>
      <c r="N1039" s="1204"/>
      <c r="O1039" s="1205"/>
      <c r="P1039" s="1205"/>
      <c r="Q1039" s="1206"/>
      <c r="R1039" s="1207"/>
    </row>
    <row r="1040" spans="1:18">
      <c r="A1040" s="1195"/>
      <c r="B1040" s="1196" t="s">
        <v>1287</v>
      </c>
      <c r="C1040" s="1196" t="s">
        <v>1288</v>
      </c>
      <c r="D1040" s="1196" t="s">
        <v>107</v>
      </c>
      <c r="E1040" s="1197">
        <v>41312</v>
      </c>
      <c r="F1040" s="1198"/>
      <c r="G1040" s="1199"/>
      <c r="H1040" s="1199"/>
      <c r="I1040" s="1199"/>
      <c r="J1040" s="1200"/>
      <c r="K1040" s="1201">
        <v>2561325</v>
      </c>
      <c r="L1040" s="1202"/>
      <c r="M1040" s="1203">
        <v>3550</v>
      </c>
      <c r="N1040" s="1204">
        <v>721.5</v>
      </c>
      <c r="O1040" s="1205">
        <v>-988675</v>
      </c>
      <c r="P1040" s="1205"/>
      <c r="Q1040" s="1206"/>
      <c r="R1040" s="1207"/>
    </row>
    <row r="1041" spans="1:18">
      <c r="A1041" s="1195"/>
      <c r="B1041" s="1196" t="s">
        <v>1287</v>
      </c>
      <c r="C1041" s="1196" t="s">
        <v>1288</v>
      </c>
      <c r="D1041" s="1196" t="s">
        <v>107</v>
      </c>
      <c r="E1041" s="1197">
        <v>41313</v>
      </c>
      <c r="F1041" s="1198"/>
      <c r="G1041" s="1199"/>
      <c r="H1041" s="1199"/>
      <c r="I1041" s="1199"/>
      <c r="J1041" s="1200"/>
      <c r="K1041" s="1201">
        <v>16197675</v>
      </c>
      <c r="L1041" s="1202"/>
      <c r="M1041" s="1203">
        <v>22450</v>
      </c>
      <c r="N1041" s="1204">
        <v>721.5</v>
      </c>
      <c r="O1041" s="1205">
        <v>-6252325</v>
      </c>
      <c r="P1041" s="1205"/>
      <c r="Q1041" s="1206"/>
      <c r="R1041" s="1207"/>
    </row>
    <row r="1042" spans="1:18">
      <c r="A1042" s="1195"/>
      <c r="B1042" s="1196" t="s">
        <v>1287</v>
      </c>
      <c r="C1042" s="1196" t="s">
        <v>1288</v>
      </c>
      <c r="D1042" s="1196" t="s">
        <v>107</v>
      </c>
      <c r="E1042" s="1197">
        <v>41359</v>
      </c>
      <c r="F1042" s="1198"/>
      <c r="G1042" s="1199"/>
      <c r="H1042" s="1199"/>
      <c r="I1042" s="1199"/>
      <c r="J1042" s="1200"/>
      <c r="K1042" s="1201"/>
      <c r="L1042" s="1202">
        <v>-187590</v>
      </c>
      <c r="M1042" s="1203"/>
      <c r="N1042" s="1204"/>
      <c r="O1042" s="1205"/>
      <c r="P1042" s="1205"/>
      <c r="Q1042" s="1206"/>
      <c r="R1042" s="1207"/>
    </row>
    <row r="1043" spans="1:18">
      <c r="A1043" s="1195">
        <v>11</v>
      </c>
      <c r="B1043" s="1196" t="s">
        <v>1289</v>
      </c>
      <c r="C1043" s="1196" t="s">
        <v>1290</v>
      </c>
      <c r="D1043" s="1196" t="s">
        <v>84</v>
      </c>
      <c r="E1043" s="1197">
        <v>39829</v>
      </c>
      <c r="F1043" s="1198" t="s">
        <v>26</v>
      </c>
      <c r="G1043" s="1199">
        <v>50000000</v>
      </c>
      <c r="H1043" s="1199">
        <v>0</v>
      </c>
      <c r="I1043" s="1199">
        <v>57480555.560000002</v>
      </c>
      <c r="J1043" s="1200" t="s">
        <v>655</v>
      </c>
      <c r="K1043" s="1201"/>
      <c r="L1043" s="1202"/>
      <c r="M1043" s="1203"/>
      <c r="N1043" s="1204"/>
      <c r="O1043" s="1205"/>
      <c r="P1043" s="1205"/>
      <c r="Q1043" s="1206"/>
      <c r="R1043" s="1207"/>
    </row>
    <row r="1044" spans="1:18">
      <c r="A1044" s="1195"/>
      <c r="B1044" s="1196" t="s">
        <v>1289</v>
      </c>
      <c r="C1044" s="1196" t="s">
        <v>1290</v>
      </c>
      <c r="D1044" s="1196" t="s">
        <v>84</v>
      </c>
      <c r="E1044" s="1197">
        <v>40730</v>
      </c>
      <c r="F1044" s="1198"/>
      <c r="G1044" s="1199"/>
      <c r="H1044" s="1199"/>
      <c r="I1044" s="1199"/>
      <c r="J1044" s="1200"/>
      <c r="K1044" s="1201">
        <v>50000000</v>
      </c>
      <c r="L1044" s="1202"/>
      <c r="M1044" s="1203">
        <v>50000</v>
      </c>
      <c r="N1044" s="1204">
        <v>1000</v>
      </c>
      <c r="O1044" s="1205"/>
      <c r="P1044" s="1205"/>
      <c r="Q1044" s="1206"/>
      <c r="R1044" s="1207"/>
    </row>
    <row r="1045" spans="1:18">
      <c r="A1045" s="1195"/>
      <c r="B1045" s="1196" t="s">
        <v>1289</v>
      </c>
      <c r="C1045" s="1196" t="s">
        <v>1290</v>
      </c>
      <c r="D1045" s="1196" t="s">
        <v>84</v>
      </c>
      <c r="E1045" s="1197">
        <v>40751</v>
      </c>
      <c r="F1045" s="1198"/>
      <c r="G1045" s="1199"/>
      <c r="H1045" s="1199"/>
      <c r="I1045" s="1199"/>
      <c r="J1045" s="1200"/>
      <c r="K1045" s="1201"/>
      <c r="L1045" s="1202"/>
      <c r="M1045" s="1203"/>
      <c r="N1045" s="1204"/>
      <c r="O1045" s="1205"/>
      <c r="P1045" s="1205"/>
      <c r="Q1045" s="1206">
        <v>1300000</v>
      </c>
      <c r="R1045" s="1207">
        <v>158471.5</v>
      </c>
    </row>
    <row r="1046" spans="1:18">
      <c r="A1046" s="1195">
        <v>8</v>
      </c>
      <c r="B1046" s="1196" t="s">
        <v>1291</v>
      </c>
      <c r="C1046" s="1196" t="s">
        <v>1292</v>
      </c>
      <c r="D1046" s="1196" t="s">
        <v>108</v>
      </c>
      <c r="E1046" s="1197">
        <v>39864</v>
      </c>
      <c r="F1046" s="1198" t="s">
        <v>49</v>
      </c>
      <c r="G1046" s="1199">
        <v>3250000</v>
      </c>
      <c r="H1046" s="1199">
        <v>0</v>
      </c>
      <c r="I1046" s="1199">
        <v>4214202.3099999996</v>
      </c>
      <c r="J1046" s="1200" t="s">
        <v>655</v>
      </c>
      <c r="K1046" s="1201"/>
      <c r="L1046" s="1202"/>
      <c r="M1046" s="1203"/>
      <c r="N1046" s="1204"/>
      <c r="O1046" s="1205"/>
      <c r="P1046" s="1205"/>
      <c r="Q1046" s="1206"/>
      <c r="R1046" s="1207"/>
    </row>
    <row r="1047" spans="1:18">
      <c r="A1047" s="1195"/>
      <c r="B1047" s="1196" t="s">
        <v>1291</v>
      </c>
      <c r="C1047" s="1196" t="s">
        <v>1292</v>
      </c>
      <c r="D1047" s="1196" t="s">
        <v>108</v>
      </c>
      <c r="E1047" s="1197">
        <v>41514</v>
      </c>
      <c r="F1047" s="1198"/>
      <c r="G1047" s="1199"/>
      <c r="H1047" s="1199"/>
      <c r="I1047" s="1199"/>
      <c r="J1047" s="1200"/>
      <c r="K1047" s="1201">
        <v>3250000</v>
      </c>
      <c r="L1047" s="1202"/>
      <c r="M1047" s="1203">
        <v>3250</v>
      </c>
      <c r="N1047" s="1204">
        <v>1000</v>
      </c>
      <c r="O1047" s="1205"/>
      <c r="P1047" s="1205"/>
      <c r="Q1047" s="1206">
        <v>163000</v>
      </c>
      <c r="R1047" s="1207">
        <v>163</v>
      </c>
    </row>
    <row r="1048" spans="1:18">
      <c r="A1048" s="1195" t="s">
        <v>1979</v>
      </c>
      <c r="B1048" s="1196" t="s">
        <v>1293</v>
      </c>
      <c r="C1048" s="1196" t="s">
        <v>1294</v>
      </c>
      <c r="D1048" s="1196" t="s">
        <v>82</v>
      </c>
      <c r="E1048" s="1197">
        <v>39857</v>
      </c>
      <c r="F1048" s="1198" t="s">
        <v>49</v>
      </c>
      <c r="G1048" s="1199">
        <v>1900000</v>
      </c>
      <c r="H1048" s="1199">
        <v>0</v>
      </c>
      <c r="I1048" s="1199">
        <v>2229801.0299999998</v>
      </c>
      <c r="J1048" s="1200" t="s">
        <v>671</v>
      </c>
      <c r="K1048" s="1201"/>
      <c r="L1048" s="1202"/>
      <c r="M1048" s="1203"/>
      <c r="N1048" s="1204"/>
      <c r="O1048" s="1205"/>
      <c r="P1048" s="1205"/>
      <c r="Q1048" s="1206"/>
      <c r="R1048" s="1207"/>
    </row>
    <row r="1049" spans="1:18">
      <c r="A1049" s="1195"/>
      <c r="B1049" s="1196" t="s">
        <v>1293</v>
      </c>
      <c r="C1049" s="1196" t="s">
        <v>1294</v>
      </c>
      <c r="D1049" s="1196" t="s">
        <v>82</v>
      </c>
      <c r="E1049" s="1197">
        <v>41241</v>
      </c>
      <c r="F1049" s="1198"/>
      <c r="G1049" s="1199"/>
      <c r="H1049" s="1199"/>
      <c r="I1049" s="1199"/>
      <c r="J1049" s="1200"/>
      <c r="K1049" s="1201">
        <v>608170.5</v>
      </c>
      <c r="L1049" s="1202"/>
      <c r="M1049" s="1203">
        <v>645</v>
      </c>
      <c r="N1049" s="1204">
        <v>942.9</v>
      </c>
      <c r="O1049" s="1205">
        <v>-36829.5</v>
      </c>
      <c r="P1049" s="1205"/>
      <c r="Q1049" s="1206"/>
      <c r="R1049" s="1207"/>
    </row>
    <row r="1050" spans="1:18">
      <c r="A1050" s="1195"/>
      <c r="B1050" s="1196" t="s">
        <v>1293</v>
      </c>
      <c r="C1050" s="1196" t="s">
        <v>1294</v>
      </c>
      <c r="D1050" s="1196" t="s">
        <v>82</v>
      </c>
      <c r="E1050" s="1197">
        <v>41243</v>
      </c>
      <c r="F1050" s="1198"/>
      <c r="G1050" s="1199"/>
      <c r="H1050" s="1199"/>
      <c r="I1050" s="1199"/>
      <c r="J1050" s="1200"/>
      <c r="K1050" s="1201">
        <v>1183339.5</v>
      </c>
      <c r="L1050" s="1202"/>
      <c r="M1050" s="1203">
        <v>1255</v>
      </c>
      <c r="N1050" s="1204">
        <v>942.9</v>
      </c>
      <c r="O1050" s="1205">
        <v>-71660.5</v>
      </c>
      <c r="P1050" s="1205"/>
      <c r="Q1050" s="1206">
        <v>70095</v>
      </c>
      <c r="R1050" s="1207">
        <v>95</v>
      </c>
    </row>
    <row r="1051" spans="1:18">
      <c r="A1051" s="1195"/>
      <c r="B1051" s="1196" t="s">
        <v>1293</v>
      </c>
      <c r="C1051" s="1196" t="s">
        <v>1294</v>
      </c>
      <c r="D1051" s="1196" t="s">
        <v>82</v>
      </c>
      <c r="E1051" s="1197">
        <v>41285</v>
      </c>
      <c r="F1051" s="1198"/>
      <c r="G1051" s="1199"/>
      <c r="H1051" s="1199"/>
      <c r="I1051" s="1199"/>
      <c r="J1051" s="1200"/>
      <c r="K1051" s="1201"/>
      <c r="L1051" s="1202">
        <v>-17915.11</v>
      </c>
      <c r="M1051" s="1203"/>
      <c r="N1051" s="1204"/>
      <c r="O1051" s="1205"/>
      <c r="P1051" s="1205"/>
      <c r="Q1051" s="1206"/>
      <c r="R1051" s="1207"/>
    </row>
    <row r="1052" spans="1:18">
      <c r="A1052" s="1195"/>
      <c r="B1052" s="1196" t="s">
        <v>1293</v>
      </c>
      <c r="C1052" s="1196" t="s">
        <v>1294</v>
      </c>
      <c r="D1052" s="1196" t="s">
        <v>82</v>
      </c>
      <c r="E1052" s="1197">
        <v>41359</v>
      </c>
      <c r="F1052" s="1198"/>
      <c r="G1052" s="1199"/>
      <c r="H1052" s="1199"/>
      <c r="I1052" s="1199"/>
      <c r="J1052" s="1200"/>
      <c r="K1052" s="1201"/>
      <c r="L1052" s="1202">
        <v>-7084.89</v>
      </c>
      <c r="M1052" s="1203"/>
      <c r="N1052" s="1204"/>
      <c r="O1052" s="1205"/>
      <c r="P1052" s="1205"/>
      <c r="Q1052" s="1206"/>
      <c r="R1052" s="1207"/>
    </row>
    <row r="1053" spans="1:18">
      <c r="A1053" s="1195" t="s">
        <v>1983</v>
      </c>
      <c r="B1053" s="1196" t="s">
        <v>1295</v>
      </c>
      <c r="C1053" s="1196" t="s">
        <v>1296</v>
      </c>
      <c r="D1053" s="1196" t="s">
        <v>131</v>
      </c>
      <c r="E1053" s="1197">
        <v>40074</v>
      </c>
      <c r="F1053" s="1198" t="s">
        <v>49</v>
      </c>
      <c r="G1053" s="1199">
        <v>10000000</v>
      </c>
      <c r="H1053" s="1199">
        <v>0</v>
      </c>
      <c r="I1053" s="1199">
        <v>11111011.939999999</v>
      </c>
      <c r="J1053" s="1200" t="s">
        <v>671</v>
      </c>
      <c r="K1053" s="1201"/>
      <c r="L1053" s="1202"/>
      <c r="M1053" s="1203"/>
      <c r="N1053" s="1204"/>
      <c r="O1053" s="1205"/>
      <c r="P1053" s="1205"/>
      <c r="Q1053" s="1206"/>
      <c r="R1053" s="1207"/>
    </row>
    <row r="1054" spans="1:18">
      <c r="A1054" s="1195"/>
      <c r="B1054" s="1196" t="s">
        <v>1295</v>
      </c>
      <c r="C1054" s="1196" t="s">
        <v>1296</v>
      </c>
      <c r="D1054" s="1196" t="s">
        <v>131</v>
      </c>
      <c r="E1054" s="1197">
        <v>41213</v>
      </c>
      <c r="F1054" s="1198"/>
      <c r="G1054" s="1199"/>
      <c r="H1054" s="1199"/>
      <c r="I1054" s="1199"/>
      <c r="J1054" s="1200"/>
      <c r="K1054" s="1201">
        <v>9185000</v>
      </c>
      <c r="L1054" s="1202"/>
      <c r="M1054" s="1203">
        <v>10000</v>
      </c>
      <c r="N1054" s="1204">
        <v>918.5</v>
      </c>
      <c r="O1054" s="1205">
        <v>-815000</v>
      </c>
      <c r="P1054" s="1205"/>
      <c r="Q1054" s="1206">
        <v>315461.52</v>
      </c>
      <c r="R1054" s="1207">
        <v>374</v>
      </c>
    </row>
    <row r="1055" spans="1:18">
      <c r="A1055" s="1195"/>
      <c r="B1055" s="1196" t="s">
        <v>1295</v>
      </c>
      <c r="C1055" s="1196" t="s">
        <v>1296</v>
      </c>
      <c r="D1055" s="1196" t="s">
        <v>131</v>
      </c>
      <c r="E1055" s="1197">
        <v>41285</v>
      </c>
      <c r="F1055" s="1198"/>
      <c r="G1055" s="1199"/>
      <c r="H1055" s="1199"/>
      <c r="I1055" s="1199"/>
      <c r="J1055" s="1200"/>
      <c r="K1055" s="1201"/>
      <c r="L1055" s="1202">
        <v>-91850</v>
      </c>
      <c r="M1055" s="1203"/>
      <c r="N1055" s="1204"/>
      <c r="O1055" s="1205"/>
      <c r="P1055" s="1205"/>
      <c r="Q1055" s="1206"/>
      <c r="R1055" s="1207"/>
    </row>
    <row r="1056" spans="1:18">
      <c r="A1056" s="1195">
        <v>11</v>
      </c>
      <c r="B1056" s="1196" t="s">
        <v>1297</v>
      </c>
      <c r="C1056" s="1196" t="s">
        <v>1298</v>
      </c>
      <c r="D1056" s="1196" t="s">
        <v>82</v>
      </c>
      <c r="E1056" s="1197">
        <v>39794</v>
      </c>
      <c r="F1056" s="1198" t="s">
        <v>26</v>
      </c>
      <c r="G1056" s="1199">
        <v>18400000</v>
      </c>
      <c r="H1056" s="1199">
        <v>0</v>
      </c>
      <c r="I1056" s="1199">
        <v>22354145.890000001</v>
      </c>
      <c r="J1056" s="1200" t="s">
        <v>655</v>
      </c>
      <c r="K1056" s="1201"/>
      <c r="L1056" s="1202"/>
      <c r="M1056" s="1203"/>
      <c r="N1056" s="1204"/>
      <c r="O1056" s="1205"/>
      <c r="P1056" s="1205"/>
      <c r="Q1056" s="1206"/>
      <c r="R1056" s="1207"/>
    </row>
    <row r="1057" spans="1:18">
      <c r="A1057" s="1195"/>
      <c r="B1057" s="1196" t="s">
        <v>1297</v>
      </c>
      <c r="C1057" s="1196" t="s">
        <v>1298</v>
      </c>
      <c r="D1057" s="1196" t="s">
        <v>82</v>
      </c>
      <c r="E1057" s="1197">
        <v>41262</v>
      </c>
      <c r="F1057" s="1198"/>
      <c r="G1057" s="1199"/>
      <c r="H1057" s="1199"/>
      <c r="I1057" s="1199"/>
      <c r="J1057" s="1200"/>
      <c r="K1057" s="1201">
        <v>18400000</v>
      </c>
      <c r="L1057" s="1202"/>
      <c r="M1057" s="1203">
        <v>18400</v>
      </c>
      <c r="N1057" s="1204">
        <v>1000</v>
      </c>
      <c r="O1057" s="1205"/>
      <c r="P1057" s="1205"/>
      <c r="Q1057" s="1206"/>
      <c r="R1057" s="1207"/>
    </row>
    <row r="1058" spans="1:18">
      <c r="A1058" s="1195"/>
      <c r="B1058" s="1196" t="s">
        <v>1297</v>
      </c>
      <c r="C1058" s="1196" t="s">
        <v>1298</v>
      </c>
      <c r="D1058" s="1196" t="s">
        <v>82</v>
      </c>
      <c r="E1058" s="1197">
        <v>41290</v>
      </c>
      <c r="F1058" s="1198"/>
      <c r="G1058" s="1199"/>
      <c r="H1058" s="1199"/>
      <c r="I1058" s="1199"/>
      <c r="J1058" s="1200"/>
      <c r="K1058" s="1201"/>
      <c r="L1058" s="1202"/>
      <c r="M1058" s="1203"/>
      <c r="N1058" s="1204"/>
      <c r="O1058" s="1205"/>
      <c r="P1058" s="1205"/>
      <c r="Q1058" s="1206">
        <v>256257</v>
      </c>
      <c r="R1058" s="1207">
        <v>253666.17</v>
      </c>
    </row>
    <row r="1059" spans="1:18">
      <c r="A1059" s="1195" t="s">
        <v>2033</v>
      </c>
      <c r="B1059" s="1196" t="s">
        <v>1299</v>
      </c>
      <c r="C1059" s="1196" t="s">
        <v>1300</v>
      </c>
      <c r="D1059" s="1196" t="s">
        <v>101</v>
      </c>
      <c r="E1059" s="1197">
        <v>39801</v>
      </c>
      <c r="F1059" s="1198" t="s">
        <v>26</v>
      </c>
      <c r="G1059" s="1199">
        <v>25000000</v>
      </c>
      <c r="H1059" s="1199">
        <v>0</v>
      </c>
      <c r="I1059" s="1199">
        <v>29857321.829999998</v>
      </c>
      <c r="J1059" s="1200" t="s">
        <v>655</v>
      </c>
      <c r="K1059" s="1201"/>
      <c r="L1059" s="1202"/>
      <c r="M1059" s="1203"/>
      <c r="N1059" s="1204"/>
      <c r="O1059" s="1205"/>
      <c r="P1059" s="1205"/>
      <c r="Q1059" s="1206"/>
      <c r="R1059" s="1207"/>
    </row>
    <row r="1060" spans="1:18">
      <c r="A1060" s="1195"/>
      <c r="B1060" s="1196" t="s">
        <v>1299</v>
      </c>
      <c r="C1060" s="1196" t="s">
        <v>1300</v>
      </c>
      <c r="D1060" s="1196" t="s">
        <v>101</v>
      </c>
      <c r="E1060" s="1197">
        <v>40492</v>
      </c>
      <c r="F1060" s="1198"/>
      <c r="G1060" s="1199"/>
      <c r="H1060" s="1199"/>
      <c r="I1060" s="1199"/>
      <c r="J1060" s="1200"/>
      <c r="K1060" s="1201">
        <v>6250000</v>
      </c>
      <c r="L1060" s="1202"/>
      <c r="M1060" s="1203">
        <v>6250</v>
      </c>
      <c r="N1060" s="1204">
        <v>1000</v>
      </c>
      <c r="O1060" s="1205"/>
      <c r="P1060" s="1205"/>
      <c r="Q1060" s="1206"/>
      <c r="R1060" s="1207"/>
    </row>
    <row r="1061" spans="1:18">
      <c r="A1061" s="1195"/>
      <c r="B1061" s="1196" t="s">
        <v>1299</v>
      </c>
      <c r="C1061" s="1196" t="s">
        <v>1300</v>
      </c>
      <c r="D1061" s="1196" t="s">
        <v>101</v>
      </c>
      <c r="E1061" s="1197">
        <v>40780</v>
      </c>
      <c r="F1061" s="1198"/>
      <c r="G1061" s="1199"/>
      <c r="H1061" s="1199"/>
      <c r="I1061" s="1199"/>
      <c r="J1061" s="1200"/>
      <c r="K1061" s="1201">
        <v>18750000</v>
      </c>
      <c r="L1061" s="1202"/>
      <c r="M1061" s="1203">
        <v>18750</v>
      </c>
      <c r="N1061" s="1204">
        <v>1000</v>
      </c>
      <c r="O1061" s="1205"/>
      <c r="P1061" s="1205"/>
      <c r="Q1061" s="1206"/>
      <c r="R1061" s="1207"/>
    </row>
    <row r="1062" spans="1:18">
      <c r="A1062" s="1195"/>
      <c r="B1062" s="1196" t="s">
        <v>1299</v>
      </c>
      <c r="C1062" s="1196" t="s">
        <v>1300</v>
      </c>
      <c r="D1062" s="1196" t="s">
        <v>101</v>
      </c>
      <c r="E1062" s="1197">
        <v>40870</v>
      </c>
      <c r="F1062" s="1198"/>
      <c r="G1062" s="1199"/>
      <c r="H1062" s="1199"/>
      <c r="I1062" s="1199"/>
      <c r="J1062" s="1200"/>
      <c r="K1062" s="1201"/>
      <c r="L1062" s="1202"/>
      <c r="M1062" s="1203"/>
      <c r="N1062" s="1204"/>
      <c r="O1062" s="1205"/>
      <c r="P1062" s="1205"/>
      <c r="Q1062" s="1206">
        <v>1750551</v>
      </c>
      <c r="R1062" s="1207">
        <v>212188.01</v>
      </c>
    </row>
    <row r="1063" spans="1:18">
      <c r="A1063" s="1195" t="s">
        <v>1978</v>
      </c>
      <c r="B1063" s="1196" t="s">
        <v>1301</v>
      </c>
      <c r="C1063" s="1196" t="s">
        <v>1302</v>
      </c>
      <c r="D1063" s="1196" t="s">
        <v>86</v>
      </c>
      <c r="E1063" s="1197">
        <v>39871</v>
      </c>
      <c r="F1063" s="1198" t="s">
        <v>49</v>
      </c>
      <c r="G1063" s="1199">
        <v>5983000</v>
      </c>
      <c r="H1063" s="1199">
        <v>0</v>
      </c>
      <c r="I1063" s="1199">
        <v>7119793.0499999998</v>
      </c>
      <c r="J1063" s="1200" t="s">
        <v>655</v>
      </c>
      <c r="K1063" s="1201"/>
      <c r="L1063" s="1202"/>
      <c r="M1063" s="1203"/>
      <c r="N1063" s="1204"/>
      <c r="O1063" s="1205"/>
      <c r="P1063" s="1205"/>
      <c r="Q1063" s="1206"/>
      <c r="R1063" s="1207"/>
    </row>
    <row r="1064" spans="1:18">
      <c r="A1064" s="1195"/>
      <c r="B1064" s="1196" t="s">
        <v>1301</v>
      </c>
      <c r="C1064" s="1196" t="s">
        <v>1302</v>
      </c>
      <c r="D1064" s="1196" t="s">
        <v>86</v>
      </c>
      <c r="E1064" s="1197">
        <v>40808</v>
      </c>
      <c r="F1064" s="1198"/>
      <c r="G1064" s="1199"/>
      <c r="H1064" s="1199"/>
      <c r="I1064" s="1199"/>
      <c r="J1064" s="1200"/>
      <c r="K1064" s="1201">
        <v>5983000</v>
      </c>
      <c r="L1064" s="1202"/>
      <c r="M1064" s="1203">
        <v>5983</v>
      </c>
      <c r="N1064" s="1204">
        <v>1000</v>
      </c>
      <c r="O1064" s="1205"/>
      <c r="P1064" s="1205"/>
      <c r="Q1064" s="1206">
        <v>299000</v>
      </c>
      <c r="R1064" s="1207">
        <v>299</v>
      </c>
    </row>
    <row r="1065" spans="1:18">
      <c r="A1065" s="1195" t="s">
        <v>2034</v>
      </c>
      <c r="B1065" s="1196" t="s">
        <v>1303</v>
      </c>
      <c r="C1065" s="1196" t="s">
        <v>893</v>
      </c>
      <c r="D1065" s="1196" t="s">
        <v>80</v>
      </c>
      <c r="E1065" s="1197">
        <v>39934</v>
      </c>
      <c r="F1065" s="1198" t="s">
        <v>49</v>
      </c>
      <c r="G1065" s="1199">
        <v>4000000</v>
      </c>
      <c r="H1065" s="1199">
        <v>0</v>
      </c>
      <c r="I1065" s="1199">
        <v>10940554.65</v>
      </c>
      <c r="J1065" s="1200" t="s">
        <v>655</v>
      </c>
      <c r="K1065" s="1201"/>
      <c r="L1065" s="1202"/>
      <c r="M1065" s="1203"/>
      <c r="N1065" s="1204"/>
      <c r="O1065" s="1205"/>
      <c r="P1065" s="1205"/>
      <c r="Q1065" s="1206"/>
      <c r="R1065" s="1207"/>
    </row>
    <row r="1066" spans="1:18">
      <c r="A1066" s="1195"/>
      <c r="B1066" s="1196" t="s">
        <v>1303</v>
      </c>
      <c r="C1066" s="1196" t="s">
        <v>893</v>
      </c>
      <c r="D1066" s="1196" t="s">
        <v>80</v>
      </c>
      <c r="E1066" s="1197">
        <v>40130</v>
      </c>
      <c r="F1066" s="1198"/>
      <c r="G1066" s="1199">
        <v>5000000</v>
      </c>
      <c r="H1066" s="1199"/>
      <c r="I1066" s="1199"/>
      <c r="J1066" s="1200"/>
      <c r="K1066" s="1201"/>
      <c r="L1066" s="1202"/>
      <c r="M1066" s="1203"/>
      <c r="N1066" s="1204"/>
      <c r="O1066" s="1205"/>
      <c r="P1066" s="1205"/>
      <c r="Q1066" s="1206"/>
      <c r="R1066" s="1207"/>
    </row>
    <row r="1067" spans="1:18">
      <c r="A1067" s="1195"/>
      <c r="B1067" s="1196" t="s">
        <v>1303</v>
      </c>
      <c r="C1067" s="1196" t="s">
        <v>893</v>
      </c>
      <c r="D1067" s="1196" t="s">
        <v>80</v>
      </c>
      <c r="E1067" s="1197">
        <v>41254</v>
      </c>
      <c r="F1067" s="1198"/>
      <c r="G1067" s="1199"/>
      <c r="H1067" s="1199"/>
      <c r="I1067" s="1199"/>
      <c r="J1067" s="1200"/>
      <c r="K1067" s="1201">
        <v>9000000</v>
      </c>
      <c r="L1067" s="1202"/>
      <c r="M1067" s="1203">
        <v>9000</v>
      </c>
      <c r="N1067" s="1204">
        <v>1000</v>
      </c>
      <c r="O1067" s="1205"/>
      <c r="P1067" s="1205"/>
      <c r="Q1067" s="1206">
        <v>344000</v>
      </c>
      <c r="R1067" s="1207">
        <v>344</v>
      </c>
    </row>
    <row r="1068" spans="1:18">
      <c r="A1068" s="1195">
        <v>11</v>
      </c>
      <c r="B1068" s="1196" t="s">
        <v>1304</v>
      </c>
      <c r="C1068" s="1196" t="s">
        <v>1305</v>
      </c>
      <c r="D1068" s="1196" t="s">
        <v>128</v>
      </c>
      <c r="E1068" s="1197">
        <v>39766</v>
      </c>
      <c r="F1068" s="1198" t="s">
        <v>26</v>
      </c>
      <c r="G1068" s="1199">
        <v>1398071000</v>
      </c>
      <c r="H1068" s="1199">
        <v>0</v>
      </c>
      <c r="I1068" s="1199">
        <v>1594356808.5599999</v>
      </c>
      <c r="J1068" s="1200" t="s">
        <v>655</v>
      </c>
      <c r="K1068" s="1201"/>
      <c r="L1068" s="1202"/>
      <c r="M1068" s="1203"/>
      <c r="N1068" s="1204"/>
      <c r="O1068" s="1205"/>
      <c r="P1068" s="1205"/>
      <c r="Q1068" s="1206"/>
      <c r="R1068" s="1207"/>
    </row>
    <row r="1069" spans="1:18">
      <c r="A1069" s="1195"/>
      <c r="B1069" s="1196" t="s">
        <v>1304</v>
      </c>
      <c r="C1069" s="1196" t="s">
        <v>1305</v>
      </c>
      <c r="D1069" s="1196" t="s">
        <v>128</v>
      </c>
      <c r="E1069" s="1197">
        <v>40534</v>
      </c>
      <c r="F1069" s="1198"/>
      <c r="G1069" s="1199"/>
      <c r="H1069" s="1199"/>
      <c r="I1069" s="1199"/>
      <c r="J1069" s="1200"/>
      <c r="K1069" s="1201">
        <v>1398071000</v>
      </c>
      <c r="L1069" s="1202"/>
      <c r="M1069" s="1203">
        <v>1398071</v>
      </c>
      <c r="N1069" s="1204">
        <v>1000</v>
      </c>
      <c r="O1069" s="1205"/>
      <c r="P1069" s="1205"/>
      <c r="Q1069" s="1206"/>
      <c r="R1069" s="1207"/>
    </row>
    <row r="1070" spans="1:18">
      <c r="A1070" s="1195"/>
      <c r="B1070" s="1196" t="s">
        <v>1304</v>
      </c>
      <c r="C1070" s="1196" t="s">
        <v>1305</v>
      </c>
      <c r="D1070" s="1196" t="s">
        <v>128</v>
      </c>
      <c r="E1070" s="1197">
        <v>40562</v>
      </c>
      <c r="F1070" s="1198"/>
      <c r="G1070" s="1199"/>
      <c r="H1070" s="1199"/>
      <c r="I1070" s="1199"/>
      <c r="J1070" s="1200"/>
      <c r="K1070" s="1201"/>
      <c r="L1070" s="1202"/>
      <c r="M1070" s="1203"/>
      <c r="N1070" s="1204"/>
      <c r="O1070" s="1205"/>
      <c r="P1070" s="1205"/>
      <c r="Q1070" s="1206">
        <v>49100000</v>
      </c>
      <c r="R1070" s="1207">
        <v>23562994</v>
      </c>
    </row>
    <row r="1071" spans="1:18">
      <c r="A1071" s="1195" t="s">
        <v>1979</v>
      </c>
      <c r="B1071" s="1196" t="s">
        <v>1306</v>
      </c>
      <c r="C1071" s="1196" t="s">
        <v>1307</v>
      </c>
      <c r="D1071" s="1196" t="s">
        <v>98</v>
      </c>
      <c r="E1071" s="1197">
        <v>39850</v>
      </c>
      <c r="F1071" s="1198" t="s">
        <v>49</v>
      </c>
      <c r="G1071" s="1199">
        <v>1552000</v>
      </c>
      <c r="H1071" s="1199">
        <v>0</v>
      </c>
      <c r="I1071" s="1199">
        <v>1337166.22</v>
      </c>
      <c r="J1071" s="1200" t="s">
        <v>671</v>
      </c>
      <c r="K1071" s="1201"/>
      <c r="L1071" s="1202"/>
      <c r="M1071" s="1203"/>
      <c r="N1071" s="1204"/>
      <c r="O1071" s="1205"/>
      <c r="P1071" s="1205"/>
      <c r="Q1071" s="1206"/>
      <c r="R1071" s="1207"/>
    </row>
    <row r="1072" spans="1:18">
      <c r="A1072" s="1195"/>
      <c r="B1072" s="1196" t="s">
        <v>1306</v>
      </c>
      <c r="C1072" s="1196" t="s">
        <v>1307</v>
      </c>
      <c r="D1072" s="1196" t="s">
        <v>98</v>
      </c>
      <c r="E1072" s="1197">
        <v>41263</v>
      </c>
      <c r="F1072" s="1198"/>
      <c r="G1072" s="1199"/>
      <c r="H1072" s="1199"/>
      <c r="I1072" s="1199"/>
      <c r="J1072" s="1200"/>
      <c r="K1072" s="1201">
        <v>1008800</v>
      </c>
      <c r="L1072" s="1202"/>
      <c r="M1072" s="1203">
        <v>1552</v>
      </c>
      <c r="N1072" s="1204">
        <v>650</v>
      </c>
      <c r="O1072" s="1205">
        <v>-543200</v>
      </c>
      <c r="P1072" s="1205"/>
      <c r="Q1072" s="1206">
        <v>25700</v>
      </c>
      <c r="R1072" s="1207">
        <v>78</v>
      </c>
    </row>
    <row r="1073" spans="1:18">
      <c r="A1073" s="1195"/>
      <c r="B1073" s="1196" t="s">
        <v>1306</v>
      </c>
      <c r="C1073" s="1196" t="s">
        <v>1307</v>
      </c>
      <c r="D1073" s="1196" t="s">
        <v>98</v>
      </c>
      <c r="E1073" s="1197">
        <v>41285</v>
      </c>
      <c r="F1073" s="1198"/>
      <c r="G1073" s="1199"/>
      <c r="H1073" s="1199"/>
      <c r="I1073" s="1199"/>
      <c r="J1073" s="1200"/>
      <c r="K1073" s="1201"/>
      <c r="L1073" s="1202">
        <v>-10088</v>
      </c>
      <c r="M1073" s="1203"/>
      <c r="N1073" s="1204"/>
      <c r="O1073" s="1205"/>
      <c r="P1073" s="1205"/>
      <c r="Q1073" s="1206"/>
      <c r="R1073" s="1207"/>
    </row>
    <row r="1074" spans="1:18">
      <c r="A1074" s="1195"/>
      <c r="B1074" s="1196" t="s">
        <v>1306</v>
      </c>
      <c r="C1074" s="1196" t="s">
        <v>1307</v>
      </c>
      <c r="D1074" s="1196" t="s">
        <v>98</v>
      </c>
      <c r="E1074" s="1197">
        <v>41359</v>
      </c>
      <c r="F1074" s="1198"/>
      <c r="G1074" s="1199"/>
      <c r="H1074" s="1199"/>
      <c r="I1074" s="1199"/>
      <c r="J1074" s="1200"/>
      <c r="K1074" s="1201"/>
      <c r="L1074" s="1202">
        <v>-14912</v>
      </c>
      <c r="M1074" s="1203"/>
      <c r="N1074" s="1204"/>
      <c r="O1074" s="1205"/>
      <c r="P1074" s="1205"/>
      <c r="Q1074" s="1206"/>
      <c r="R1074" s="1207"/>
    </row>
    <row r="1075" spans="1:18">
      <c r="A1075" s="1195" t="s">
        <v>1983</v>
      </c>
      <c r="B1075" s="1196" t="s">
        <v>1308</v>
      </c>
      <c r="C1075" s="1196" t="s">
        <v>1309</v>
      </c>
      <c r="D1075" s="1196" t="s">
        <v>151</v>
      </c>
      <c r="E1075" s="1197">
        <v>40074</v>
      </c>
      <c r="F1075" s="1198" t="s">
        <v>49</v>
      </c>
      <c r="G1075" s="1199">
        <v>5976000</v>
      </c>
      <c r="H1075" s="1199">
        <v>0</v>
      </c>
      <c r="I1075" s="1199">
        <v>6907223.2199999997</v>
      </c>
      <c r="J1075" s="1200" t="s">
        <v>671</v>
      </c>
      <c r="K1075" s="1201"/>
      <c r="L1075" s="1202"/>
      <c r="M1075" s="1203"/>
      <c r="N1075" s="1204"/>
      <c r="O1075" s="1205"/>
      <c r="P1075" s="1205"/>
      <c r="Q1075" s="1206"/>
      <c r="R1075" s="1207"/>
    </row>
    <row r="1076" spans="1:18">
      <c r="A1076" s="1195"/>
      <c r="B1076" s="1196" t="s">
        <v>1308</v>
      </c>
      <c r="C1076" s="1196" t="s">
        <v>1309</v>
      </c>
      <c r="D1076" s="1196" t="s">
        <v>151</v>
      </c>
      <c r="E1076" s="1197">
        <v>41712</v>
      </c>
      <c r="F1076" s="1198"/>
      <c r="G1076" s="1199"/>
      <c r="H1076" s="1199"/>
      <c r="I1076" s="1199"/>
      <c r="J1076" s="1200"/>
      <c r="K1076" s="1201">
        <v>2717674.7</v>
      </c>
      <c r="L1076" s="1202"/>
      <c r="M1076" s="1203">
        <v>2770</v>
      </c>
      <c r="N1076" s="1204">
        <v>981.1</v>
      </c>
      <c r="O1076" s="1205">
        <v>-52325.3</v>
      </c>
      <c r="P1076" s="1205"/>
      <c r="Q1076" s="1206"/>
      <c r="R1076" s="1207"/>
    </row>
    <row r="1077" spans="1:18">
      <c r="A1077" s="1195"/>
      <c r="B1077" s="1196" t="s">
        <v>1308</v>
      </c>
      <c r="C1077" s="1196" t="s">
        <v>1309</v>
      </c>
      <c r="D1077" s="1196" t="s">
        <v>151</v>
      </c>
      <c r="E1077" s="1197">
        <v>41715</v>
      </c>
      <c r="F1077" s="1198"/>
      <c r="G1077" s="1199"/>
      <c r="H1077" s="1199"/>
      <c r="I1077" s="1199"/>
      <c r="J1077" s="1200"/>
      <c r="K1077" s="1201">
        <v>3145438.66</v>
      </c>
      <c r="L1077" s="1202"/>
      <c r="M1077" s="1203">
        <v>3206</v>
      </c>
      <c r="N1077" s="1204">
        <v>981.1</v>
      </c>
      <c r="O1077" s="1205">
        <v>-60561.34</v>
      </c>
      <c r="P1077" s="1205"/>
      <c r="Q1077" s="1206">
        <v>186513.52</v>
      </c>
      <c r="R1077" s="1207">
        <v>179</v>
      </c>
    </row>
    <row r="1078" spans="1:18">
      <c r="A1078" s="1195"/>
      <c r="B1078" s="1196" t="s">
        <v>1308</v>
      </c>
      <c r="C1078" s="1196" t="s">
        <v>1309</v>
      </c>
      <c r="D1078" s="1196" t="s">
        <v>151</v>
      </c>
      <c r="E1078" s="1197">
        <v>41754</v>
      </c>
      <c r="F1078" s="1198"/>
      <c r="G1078" s="1199"/>
      <c r="H1078" s="1199"/>
      <c r="I1078" s="1199"/>
      <c r="J1078" s="1200"/>
      <c r="K1078" s="1201"/>
      <c r="L1078" s="1202">
        <v>-58631.13</v>
      </c>
      <c r="M1078" s="1203"/>
      <c r="N1078" s="1204"/>
      <c r="O1078" s="1205"/>
      <c r="P1078" s="1205"/>
      <c r="Q1078" s="1206"/>
      <c r="R1078" s="1207"/>
    </row>
    <row r="1079" spans="1:18">
      <c r="A1079" s="1195" t="s">
        <v>2029</v>
      </c>
      <c r="B1079" s="1196" t="s">
        <v>1310</v>
      </c>
      <c r="C1079" s="1196" t="s">
        <v>893</v>
      </c>
      <c r="D1079" s="1196" t="s">
        <v>80</v>
      </c>
      <c r="E1079" s="1197">
        <v>39948</v>
      </c>
      <c r="F1079" s="1198" t="s">
        <v>159</v>
      </c>
      <c r="G1079" s="1199">
        <v>4205000</v>
      </c>
      <c r="H1079" s="1199">
        <v>0</v>
      </c>
      <c r="I1079" s="1199">
        <v>4632216.32</v>
      </c>
      <c r="J1079" s="1200" t="s">
        <v>655</v>
      </c>
      <c r="K1079" s="1201"/>
      <c r="L1079" s="1202"/>
      <c r="M1079" s="1203"/>
      <c r="N1079" s="1204"/>
      <c r="O1079" s="1205"/>
      <c r="P1079" s="1205"/>
      <c r="Q1079" s="1206"/>
      <c r="R1079" s="1207"/>
    </row>
    <row r="1080" spans="1:18">
      <c r="A1080" s="1195"/>
      <c r="B1080" s="1196" t="s">
        <v>1310</v>
      </c>
      <c r="C1080" s="1196" t="s">
        <v>893</v>
      </c>
      <c r="D1080" s="1196" t="s">
        <v>80</v>
      </c>
      <c r="E1080" s="1197">
        <v>40431</v>
      </c>
      <c r="F1080" s="1198"/>
      <c r="G1080" s="1199"/>
      <c r="H1080" s="1199"/>
      <c r="I1080" s="1199"/>
      <c r="J1080" s="1200"/>
      <c r="K1080" s="1201">
        <v>4205000</v>
      </c>
      <c r="L1080" s="1202"/>
      <c r="M1080" s="1203">
        <v>4205000</v>
      </c>
      <c r="N1080" s="1204">
        <v>1</v>
      </c>
      <c r="O1080" s="1205"/>
      <c r="P1080" s="1205"/>
      <c r="Q1080" s="1206"/>
      <c r="R1080" s="1207"/>
    </row>
    <row r="1081" spans="1:18">
      <c r="A1081" s="1195" t="s">
        <v>1987</v>
      </c>
      <c r="B1081" s="1196" t="s">
        <v>1311</v>
      </c>
      <c r="C1081" s="1196" t="s">
        <v>817</v>
      </c>
      <c r="D1081" s="1196" t="s">
        <v>123</v>
      </c>
      <c r="E1081" s="1197">
        <v>39787</v>
      </c>
      <c r="F1081" s="1198" t="s">
        <v>26</v>
      </c>
      <c r="G1081" s="1199">
        <v>90000000</v>
      </c>
      <c r="H1081" s="1199">
        <v>0</v>
      </c>
      <c r="I1081" s="1199">
        <v>92650000</v>
      </c>
      <c r="J1081" s="1200" t="s">
        <v>655</v>
      </c>
      <c r="K1081" s="1201"/>
      <c r="L1081" s="1202"/>
      <c r="M1081" s="1203"/>
      <c r="N1081" s="1204"/>
      <c r="O1081" s="1205"/>
      <c r="P1081" s="1205"/>
      <c r="Q1081" s="1206"/>
      <c r="R1081" s="1207"/>
    </row>
    <row r="1082" spans="1:18">
      <c r="A1082" s="1195"/>
      <c r="B1082" s="1196" t="s">
        <v>1311</v>
      </c>
      <c r="C1082" s="1196" t="s">
        <v>817</v>
      </c>
      <c r="D1082" s="1196" t="s">
        <v>123</v>
      </c>
      <c r="E1082" s="1197">
        <v>39903</v>
      </c>
      <c r="F1082" s="1198"/>
      <c r="G1082" s="1199"/>
      <c r="H1082" s="1199"/>
      <c r="I1082" s="1199"/>
      <c r="J1082" s="1200"/>
      <c r="K1082" s="1201">
        <v>90000000</v>
      </c>
      <c r="L1082" s="1202"/>
      <c r="M1082" s="1203">
        <v>90000</v>
      </c>
      <c r="N1082" s="1204">
        <v>1000</v>
      </c>
      <c r="O1082" s="1205"/>
      <c r="P1082" s="1205"/>
      <c r="Q1082" s="1206"/>
      <c r="R1082" s="1207"/>
    </row>
    <row r="1083" spans="1:18">
      <c r="A1083" s="1195"/>
      <c r="B1083" s="1196" t="s">
        <v>1311</v>
      </c>
      <c r="C1083" s="1196" t="s">
        <v>817</v>
      </c>
      <c r="D1083" s="1196" t="s">
        <v>123</v>
      </c>
      <c r="E1083" s="1197">
        <v>39953</v>
      </c>
      <c r="F1083" s="1198"/>
      <c r="G1083" s="1199"/>
      <c r="H1083" s="1199"/>
      <c r="I1083" s="1199"/>
      <c r="J1083" s="1200"/>
      <c r="K1083" s="1201"/>
      <c r="L1083" s="1202"/>
      <c r="M1083" s="1203"/>
      <c r="N1083" s="1204"/>
      <c r="O1083" s="1205"/>
      <c r="P1083" s="1205"/>
      <c r="Q1083" s="1206">
        <v>1200000</v>
      </c>
      <c r="R1083" s="1207">
        <v>138490</v>
      </c>
    </row>
    <row r="1084" spans="1:18">
      <c r="A1084" s="1195" t="s">
        <v>1979</v>
      </c>
      <c r="B1084" s="1196" t="s">
        <v>1312</v>
      </c>
      <c r="C1084" s="1196" t="s">
        <v>1313</v>
      </c>
      <c r="D1084" s="1196" t="s">
        <v>111</v>
      </c>
      <c r="E1084" s="1197">
        <v>39899</v>
      </c>
      <c r="F1084" s="1198" t="s">
        <v>49</v>
      </c>
      <c r="G1084" s="1199">
        <v>2295000</v>
      </c>
      <c r="H1084" s="1199">
        <v>0</v>
      </c>
      <c r="I1084" s="1199">
        <v>2936462.5</v>
      </c>
      <c r="J1084" s="1200" t="s">
        <v>655</v>
      </c>
      <c r="K1084" s="1201"/>
      <c r="L1084" s="1202"/>
      <c r="M1084" s="1203"/>
      <c r="N1084" s="1204"/>
      <c r="O1084" s="1205"/>
      <c r="P1084" s="1205"/>
      <c r="Q1084" s="1206"/>
      <c r="R1084" s="1207"/>
    </row>
    <row r="1085" spans="1:18">
      <c r="A1085" s="1195"/>
      <c r="B1085" s="1196" t="s">
        <v>1312</v>
      </c>
      <c r="C1085" s="1196" t="s">
        <v>1313</v>
      </c>
      <c r="D1085" s="1196" t="s">
        <v>111</v>
      </c>
      <c r="E1085" s="1197">
        <v>41437</v>
      </c>
      <c r="F1085" s="1198"/>
      <c r="G1085" s="1199"/>
      <c r="H1085" s="1199"/>
      <c r="I1085" s="1199"/>
      <c r="J1085" s="1200"/>
      <c r="K1085" s="1201">
        <v>2295000</v>
      </c>
      <c r="L1085" s="1202"/>
      <c r="M1085" s="1203">
        <v>2295</v>
      </c>
      <c r="N1085" s="1204">
        <v>1000</v>
      </c>
      <c r="O1085" s="1205"/>
      <c r="P1085" s="1205"/>
      <c r="Q1085" s="1206">
        <v>115000</v>
      </c>
      <c r="R1085" s="1207">
        <v>115</v>
      </c>
    </row>
    <row r="1086" spans="1:18">
      <c r="A1086" s="1195" t="s">
        <v>2035</v>
      </c>
      <c r="B1086" s="1196" t="s">
        <v>1314</v>
      </c>
      <c r="C1086" s="1196" t="s">
        <v>835</v>
      </c>
      <c r="D1086" s="1196" t="s">
        <v>133</v>
      </c>
      <c r="E1086" s="1197">
        <v>39885</v>
      </c>
      <c r="F1086" s="1198" t="s">
        <v>26</v>
      </c>
      <c r="G1086" s="1199">
        <v>6000000</v>
      </c>
      <c r="H1086" s="1199">
        <v>0</v>
      </c>
      <c r="I1086" s="1199">
        <v>6453067</v>
      </c>
      <c r="J1086" s="1200" t="s">
        <v>655</v>
      </c>
      <c r="K1086" s="1201"/>
      <c r="L1086" s="1202"/>
      <c r="M1086" s="1203"/>
      <c r="N1086" s="1204"/>
      <c r="O1086" s="1205"/>
      <c r="P1086" s="1205"/>
      <c r="Q1086" s="1206"/>
      <c r="R1086" s="1207"/>
    </row>
    <row r="1087" spans="1:18">
      <c r="A1087" s="1195"/>
      <c r="B1087" s="1196" t="s">
        <v>1314</v>
      </c>
      <c r="C1087" s="1196" t="s">
        <v>835</v>
      </c>
      <c r="D1087" s="1196" t="s">
        <v>133</v>
      </c>
      <c r="E1087" s="1197">
        <v>40424</v>
      </c>
      <c r="F1087" s="1198"/>
      <c r="G1087" s="1199"/>
      <c r="H1087" s="1199"/>
      <c r="I1087" s="1199"/>
      <c r="J1087" s="1200"/>
      <c r="K1087" s="1201">
        <v>6000000</v>
      </c>
      <c r="L1087" s="1202"/>
      <c r="M1087" s="1203">
        <v>6000</v>
      </c>
      <c r="N1087" s="1204">
        <v>1000</v>
      </c>
      <c r="O1087" s="1205"/>
      <c r="P1087" s="1205"/>
      <c r="Q1087" s="1206"/>
      <c r="R1087" s="1207"/>
    </row>
    <row r="1088" spans="1:18">
      <c r="A1088" s="1195" t="s">
        <v>1978</v>
      </c>
      <c r="B1088" s="1196" t="s">
        <v>1315</v>
      </c>
      <c r="C1088" s="1196" t="s">
        <v>996</v>
      </c>
      <c r="D1088" s="1196" t="s">
        <v>81</v>
      </c>
      <c r="E1088" s="1197">
        <v>39878</v>
      </c>
      <c r="F1088" s="1198" t="s">
        <v>49</v>
      </c>
      <c r="G1088" s="1199">
        <v>6000000</v>
      </c>
      <c r="H1088" s="1199">
        <v>0</v>
      </c>
      <c r="I1088" s="1199">
        <v>7494458.3300000001</v>
      </c>
      <c r="J1088" s="1200" t="s">
        <v>655</v>
      </c>
      <c r="K1088" s="1201"/>
      <c r="L1088" s="1202"/>
      <c r="M1088" s="1203"/>
      <c r="N1088" s="1204"/>
      <c r="O1088" s="1205"/>
      <c r="P1088" s="1205"/>
      <c r="Q1088" s="1206"/>
      <c r="R1088" s="1207"/>
    </row>
    <row r="1089" spans="1:18">
      <c r="A1089" s="1195"/>
      <c r="B1089" s="1196" t="s">
        <v>1315</v>
      </c>
      <c r="C1089" s="1196" t="s">
        <v>996</v>
      </c>
      <c r="D1089" s="1196" t="s">
        <v>81</v>
      </c>
      <c r="E1089" s="1197">
        <v>41214</v>
      </c>
      <c r="F1089" s="1198"/>
      <c r="G1089" s="1199"/>
      <c r="H1089" s="1199"/>
      <c r="I1089" s="1199"/>
      <c r="J1089" s="1200"/>
      <c r="K1089" s="1201">
        <v>6000000</v>
      </c>
      <c r="L1089" s="1202"/>
      <c r="M1089" s="1203">
        <v>6000</v>
      </c>
      <c r="N1089" s="1204">
        <v>1000</v>
      </c>
      <c r="O1089" s="1205"/>
      <c r="P1089" s="1205"/>
      <c r="Q1089" s="1206">
        <v>300000</v>
      </c>
      <c r="R1089" s="1207">
        <v>300</v>
      </c>
    </row>
    <row r="1090" spans="1:18">
      <c r="A1090" s="1215">
        <v>8108</v>
      </c>
      <c r="B1090" s="1196" t="s">
        <v>1316</v>
      </c>
      <c r="C1090" s="1196" t="s">
        <v>1317</v>
      </c>
      <c r="D1090" s="1196" t="s">
        <v>118</v>
      </c>
      <c r="E1090" s="1197">
        <v>39829</v>
      </c>
      <c r="F1090" s="1198" t="s">
        <v>49</v>
      </c>
      <c r="G1090" s="1199">
        <v>6900000</v>
      </c>
      <c r="H1090" s="1199">
        <v>0</v>
      </c>
      <c r="I1090" s="1199">
        <v>124305.92</v>
      </c>
      <c r="J1090" s="1200" t="s">
        <v>1967</v>
      </c>
      <c r="K1090" s="1201"/>
      <c r="L1090" s="1202"/>
      <c r="M1090" s="1203"/>
      <c r="N1090" s="1204"/>
      <c r="O1090" s="1205"/>
      <c r="P1090" s="1205"/>
      <c r="Q1090" s="1206"/>
      <c r="R1090" s="1207"/>
    </row>
    <row r="1091" spans="1:18">
      <c r="A1091" s="1195"/>
      <c r="B1091" s="1196" t="s">
        <v>1316</v>
      </c>
      <c r="C1091" s="1196" t="s">
        <v>1317</v>
      </c>
      <c r="D1091" s="1196" t="s">
        <v>118</v>
      </c>
      <c r="E1091" s="1197">
        <v>41753</v>
      </c>
      <c r="F1091" s="1198"/>
      <c r="G1091" s="1199"/>
      <c r="H1091" s="1199"/>
      <c r="I1091" s="1199"/>
      <c r="J1091" s="1200"/>
      <c r="K1091" s="1201"/>
      <c r="L1091" s="1202"/>
      <c r="M1091" s="1203"/>
      <c r="N1091" s="1204"/>
      <c r="O1091" s="1205">
        <v>-6900000</v>
      </c>
      <c r="P1091" s="1205"/>
      <c r="Q1091" s="1206"/>
      <c r="R1091" s="1207"/>
    </row>
    <row r="1092" spans="1:18">
      <c r="A1092" s="1195" t="s">
        <v>1976</v>
      </c>
      <c r="B1092" s="1196" t="s">
        <v>1318</v>
      </c>
      <c r="C1092" s="1196" t="s">
        <v>893</v>
      </c>
      <c r="D1092" s="1196" t="s">
        <v>80</v>
      </c>
      <c r="E1092" s="1197">
        <v>39955</v>
      </c>
      <c r="F1092" s="1198" t="s">
        <v>49</v>
      </c>
      <c r="G1092" s="1199">
        <v>6272000</v>
      </c>
      <c r="H1092" s="1199">
        <v>0</v>
      </c>
      <c r="I1092" s="1199">
        <v>11836113.4</v>
      </c>
      <c r="J1092" s="1200" t="s">
        <v>655</v>
      </c>
      <c r="K1092" s="1201"/>
      <c r="L1092" s="1202"/>
      <c r="M1092" s="1203"/>
      <c r="N1092" s="1204"/>
      <c r="O1092" s="1205"/>
      <c r="P1092" s="1205"/>
      <c r="Q1092" s="1206"/>
      <c r="R1092" s="1207"/>
    </row>
    <row r="1093" spans="1:18">
      <c r="A1093" s="1195"/>
      <c r="B1093" s="1196" t="s">
        <v>1318</v>
      </c>
      <c r="C1093" s="1196" t="s">
        <v>893</v>
      </c>
      <c r="D1093" s="1196" t="s">
        <v>80</v>
      </c>
      <c r="E1093" s="1197">
        <v>40176</v>
      </c>
      <c r="F1093" s="1198"/>
      <c r="G1093" s="1199">
        <v>4000000</v>
      </c>
      <c r="H1093" s="1199"/>
      <c r="I1093" s="1199"/>
      <c r="J1093" s="1200"/>
      <c r="K1093" s="1201"/>
      <c r="L1093" s="1202"/>
      <c r="M1093" s="1203"/>
      <c r="N1093" s="1204"/>
      <c r="O1093" s="1205"/>
      <c r="P1093" s="1205"/>
      <c r="Q1093" s="1206"/>
      <c r="R1093" s="1207"/>
    </row>
    <row r="1094" spans="1:18">
      <c r="A1094" s="1195"/>
      <c r="B1094" s="1196" t="s">
        <v>1318</v>
      </c>
      <c r="C1094" s="1196" t="s">
        <v>893</v>
      </c>
      <c r="D1094" s="1196" t="s">
        <v>80</v>
      </c>
      <c r="E1094" s="1197">
        <v>40808</v>
      </c>
      <c r="F1094" s="1198"/>
      <c r="G1094" s="1199"/>
      <c r="H1094" s="1199"/>
      <c r="I1094" s="1199"/>
      <c r="J1094" s="1200"/>
      <c r="K1094" s="1201">
        <v>10272000</v>
      </c>
      <c r="L1094" s="1202"/>
      <c r="M1094" s="1203">
        <v>10272</v>
      </c>
      <c r="N1094" s="1204">
        <v>1000</v>
      </c>
      <c r="O1094" s="1205"/>
      <c r="P1094" s="1205"/>
      <c r="Q1094" s="1206">
        <v>406000</v>
      </c>
      <c r="R1094" s="1207">
        <v>406</v>
      </c>
    </row>
    <row r="1095" spans="1:18">
      <c r="A1095" s="1195">
        <v>8</v>
      </c>
      <c r="B1095" s="1196" t="s">
        <v>1319</v>
      </c>
      <c r="C1095" s="1196" t="s">
        <v>1320</v>
      </c>
      <c r="D1095" s="1196" t="s">
        <v>719</v>
      </c>
      <c r="E1095" s="1197">
        <v>39822</v>
      </c>
      <c r="F1095" s="1198" t="s">
        <v>49</v>
      </c>
      <c r="G1095" s="1199">
        <v>1065000</v>
      </c>
      <c r="H1095" s="1199">
        <v>0</v>
      </c>
      <c r="I1095" s="1199">
        <v>1394723.17</v>
      </c>
      <c r="J1095" s="1200" t="s">
        <v>655</v>
      </c>
      <c r="K1095" s="1201"/>
      <c r="L1095" s="1202"/>
      <c r="M1095" s="1203"/>
      <c r="N1095" s="1204"/>
      <c r="O1095" s="1205"/>
      <c r="P1095" s="1205"/>
      <c r="Q1095" s="1206"/>
      <c r="R1095" s="1207"/>
    </row>
    <row r="1096" spans="1:18">
      <c r="A1096" s="1195"/>
      <c r="B1096" s="1196" t="s">
        <v>1319</v>
      </c>
      <c r="C1096" s="1196" t="s">
        <v>1320</v>
      </c>
      <c r="D1096" s="1196" t="s">
        <v>719</v>
      </c>
      <c r="E1096" s="1197">
        <v>41563</v>
      </c>
      <c r="F1096" s="1198"/>
      <c r="G1096" s="1199"/>
      <c r="H1096" s="1199"/>
      <c r="I1096" s="1199"/>
      <c r="J1096" s="1200"/>
      <c r="K1096" s="1201">
        <v>1065000</v>
      </c>
      <c r="L1096" s="1202"/>
      <c r="M1096" s="1203">
        <v>1065</v>
      </c>
      <c r="N1096" s="1204">
        <v>1000</v>
      </c>
      <c r="O1096" s="1205"/>
      <c r="P1096" s="1205"/>
      <c r="Q1096" s="1206">
        <v>53000</v>
      </c>
      <c r="R1096" s="1207">
        <v>53</v>
      </c>
    </row>
    <row r="1097" spans="1:18">
      <c r="A1097" s="1195">
        <v>11</v>
      </c>
      <c r="B1097" s="1196" t="s">
        <v>1321</v>
      </c>
      <c r="C1097" s="1196" t="s">
        <v>1322</v>
      </c>
      <c r="D1097" s="1196" t="s">
        <v>177</v>
      </c>
      <c r="E1097" s="1197">
        <v>39822</v>
      </c>
      <c r="F1097" s="1198" t="s">
        <v>26</v>
      </c>
      <c r="G1097" s="1199">
        <v>78158000</v>
      </c>
      <c r="H1097" s="1199">
        <v>0</v>
      </c>
      <c r="I1097" s="1199">
        <v>81476093.609999999</v>
      </c>
      <c r="J1097" s="1200" t="s">
        <v>655</v>
      </c>
      <c r="K1097" s="1201"/>
      <c r="L1097" s="1202"/>
      <c r="M1097" s="1203"/>
      <c r="N1097" s="1204"/>
      <c r="O1097" s="1205"/>
      <c r="P1097" s="1205"/>
      <c r="Q1097" s="1206"/>
      <c r="R1097" s="1207"/>
    </row>
    <row r="1098" spans="1:18">
      <c r="A1098" s="1195"/>
      <c r="B1098" s="1196" t="s">
        <v>1321</v>
      </c>
      <c r="C1098" s="1196" t="s">
        <v>1322</v>
      </c>
      <c r="D1098" s="1196" t="s">
        <v>177</v>
      </c>
      <c r="E1098" s="1197">
        <v>39925</v>
      </c>
      <c r="F1098" s="1198"/>
      <c r="G1098" s="1199"/>
      <c r="H1098" s="1199"/>
      <c r="I1098" s="1199"/>
      <c r="J1098" s="1200"/>
      <c r="K1098" s="1201">
        <v>78158000</v>
      </c>
      <c r="L1098" s="1202"/>
      <c r="M1098" s="1203">
        <v>78158</v>
      </c>
      <c r="N1098" s="1204">
        <v>1000</v>
      </c>
      <c r="O1098" s="1205"/>
      <c r="P1098" s="1205"/>
      <c r="Q1098" s="1206"/>
      <c r="R1098" s="1207"/>
    </row>
    <row r="1099" spans="1:18">
      <c r="A1099" s="1195"/>
      <c r="B1099" s="1196" t="s">
        <v>1321</v>
      </c>
      <c r="C1099" s="1196" t="s">
        <v>1322</v>
      </c>
      <c r="D1099" s="1196" t="s">
        <v>177</v>
      </c>
      <c r="E1099" s="1197">
        <v>39960</v>
      </c>
      <c r="F1099" s="1198"/>
      <c r="G1099" s="1199"/>
      <c r="H1099" s="1199"/>
      <c r="I1099" s="1199"/>
      <c r="J1099" s="1200"/>
      <c r="K1099" s="1201"/>
      <c r="L1099" s="1202"/>
      <c r="M1099" s="1203"/>
      <c r="N1099" s="1204"/>
      <c r="O1099" s="1205"/>
      <c r="P1099" s="1205"/>
      <c r="Q1099" s="1206">
        <v>2200000</v>
      </c>
      <c r="R1099" s="1207">
        <v>481664</v>
      </c>
    </row>
    <row r="1100" spans="1:18">
      <c r="A1100" s="1195">
        <v>29</v>
      </c>
      <c r="B1100" s="1196" t="s">
        <v>1323</v>
      </c>
      <c r="C1100" s="1196" t="s">
        <v>1324</v>
      </c>
      <c r="D1100" s="1196" t="s">
        <v>38</v>
      </c>
      <c r="E1100" s="1197">
        <v>39794</v>
      </c>
      <c r="F1100" s="1198" t="s">
        <v>26</v>
      </c>
      <c r="G1100" s="1199">
        <v>72000000</v>
      </c>
      <c r="H1100" s="1199">
        <v>0</v>
      </c>
      <c r="I1100" s="1199">
        <v>83430000</v>
      </c>
      <c r="J1100" s="1200" t="s">
        <v>655</v>
      </c>
      <c r="K1100" s="1201"/>
      <c r="L1100" s="1202"/>
      <c r="M1100" s="1203"/>
      <c r="N1100" s="1204"/>
      <c r="O1100" s="1205"/>
      <c r="P1100" s="1205"/>
      <c r="Q1100" s="1206"/>
      <c r="R1100" s="1207"/>
    </row>
    <row r="1101" spans="1:18">
      <c r="A1101" s="1195"/>
      <c r="B1101" s="1196" t="s">
        <v>1323</v>
      </c>
      <c r="C1101" s="1196" t="s">
        <v>1324</v>
      </c>
      <c r="D1101" s="1196" t="s">
        <v>38</v>
      </c>
      <c r="E1101" s="1197">
        <v>41516</v>
      </c>
      <c r="F1101" s="1198"/>
      <c r="G1101" s="1199"/>
      <c r="H1101" s="1199"/>
      <c r="I1101" s="1199"/>
      <c r="J1101" s="1200"/>
      <c r="K1101" s="1201">
        <v>72000000</v>
      </c>
      <c r="L1101" s="1202"/>
      <c r="M1101" s="1203">
        <v>72000</v>
      </c>
      <c r="N1101" s="1204">
        <v>1000</v>
      </c>
      <c r="O1101" s="1205"/>
      <c r="P1101" s="1205">
        <v>2426000</v>
      </c>
      <c r="Q1101" s="1206"/>
      <c r="R1101" s="1207"/>
    </row>
    <row r="1102" spans="1:18">
      <c r="A1102" s="1195" t="s">
        <v>2036</v>
      </c>
      <c r="B1102" s="1196" t="s">
        <v>1325</v>
      </c>
      <c r="C1102" s="1196" t="s">
        <v>1326</v>
      </c>
      <c r="D1102" s="1196" t="s">
        <v>101</v>
      </c>
      <c r="E1102" s="1197">
        <v>39927</v>
      </c>
      <c r="F1102" s="1198" t="s">
        <v>49</v>
      </c>
      <c r="G1102" s="1199">
        <v>1312000</v>
      </c>
      <c r="H1102" s="1199">
        <v>0</v>
      </c>
      <c r="I1102" s="1199">
        <v>165139</v>
      </c>
      <c r="J1102" s="1200" t="s">
        <v>1967</v>
      </c>
      <c r="K1102" s="1201"/>
      <c r="L1102" s="1202"/>
      <c r="M1102" s="1203"/>
      <c r="N1102" s="1204"/>
      <c r="O1102" s="1205"/>
      <c r="P1102" s="1205"/>
      <c r="Q1102" s="1206"/>
      <c r="R1102" s="1207"/>
    </row>
    <row r="1103" spans="1:18">
      <c r="A1103" s="1195"/>
      <c r="B1103" s="1196" t="s">
        <v>1325</v>
      </c>
      <c r="C1103" s="1196" t="s">
        <v>1326</v>
      </c>
      <c r="D1103" s="1196" t="s">
        <v>101</v>
      </c>
      <c r="E1103" s="1197">
        <v>41373</v>
      </c>
      <c r="F1103" s="1198"/>
      <c r="G1103" s="1199"/>
      <c r="H1103" s="1199"/>
      <c r="I1103" s="1199"/>
      <c r="J1103" s="1200"/>
      <c r="K1103" s="1201"/>
      <c r="L1103" s="1202"/>
      <c r="M1103" s="1203"/>
      <c r="N1103" s="1204"/>
      <c r="O1103" s="1205">
        <v>-1312000</v>
      </c>
      <c r="P1103" s="1205"/>
      <c r="Q1103" s="1206"/>
      <c r="R1103" s="1207"/>
    </row>
    <row r="1104" spans="1:18">
      <c r="A1104" s="1195">
        <v>11</v>
      </c>
      <c r="B1104" s="1196" t="s">
        <v>1327</v>
      </c>
      <c r="C1104" s="1196" t="s">
        <v>1305</v>
      </c>
      <c r="D1104" s="1196" t="s">
        <v>101</v>
      </c>
      <c r="E1104" s="1197">
        <v>39794</v>
      </c>
      <c r="F1104" s="1198" t="s">
        <v>26</v>
      </c>
      <c r="G1104" s="1199">
        <v>21500000</v>
      </c>
      <c r="H1104" s="1199">
        <v>0</v>
      </c>
      <c r="I1104" s="1199">
        <v>27331250</v>
      </c>
      <c r="J1104" s="1200" t="s">
        <v>655</v>
      </c>
      <c r="K1104" s="1201"/>
      <c r="L1104" s="1202"/>
      <c r="M1104" s="1203"/>
      <c r="N1104" s="1204"/>
      <c r="O1104" s="1205"/>
      <c r="P1104" s="1205"/>
      <c r="Q1104" s="1206"/>
      <c r="R1104" s="1207"/>
    </row>
    <row r="1105" spans="1:18">
      <c r="A1105" s="1195"/>
      <c r="B1105" s="1196" t="s">
        <v>1327</v>
      </c>
      <c r="C1105" s="1196" t="s">
        <v>1305</v>
      </c>
      <c r="D1105" s="1196" t="s">
        <v>101</v>
      </c>
      <c r="E1105" s="1197">
        <v>41164</v>
      </c>
      <c r="F1105" s="1198"/>
      <c r="G1105" s="1199"/>
      <c r="H1105" s="1199"/>
      <c r="I1105" s="1199"/>
      <c r="J1105" s="1200"/>
      <c r="K1105" s="1201">
        <v>21500000</v>
      </c>
      <c r="L1105" s="1202"/>
      <c r="M1105" s="1203">
        <v>21500</v>
      </c>
      <c r="N1105" s="1204">
        <v>1000</v>
      </c>
      <c r="O1105" s="1205"/>
      <c r="P1105" s="1205"/>
      <c r="Q1105" s="1206">
        <v>1800000</v>
      </c>
      <c r="R1105" s="1207">
        <v>188707</v>
      </c>
    </row>
    <row r="1106" spans="1:18">
      <c r="A1106" s="1195" t="s">
        <v>2037</v>
      </c>
      <c r="B1106" s="1196" t="s">
        <v>1328</v>
      </c>
      <c r="C1106" s="1196" t="s">
        <v>1061</v>
      </c>
      <c r="D1106" s="1196" t="s">
        <v>101</v>
      </c>
      <c r="E1106" s="1197">
        <v>39871</v>
      </c>
      <c r="F1106" s="1198" t="s">
        <v>26</v>
      </c>
      <c r="G1106" s="1199">
        <v>83586000</v>
      </c>
      <c r="H1106" s="1199">
        <v>0</v>
      </c>
      <c r="I1106" s="1199">
        <v>1950340</v>
      </c>
      <c r="J1106" s="1200" t="s">
        <v>1967</v>
      </c>
      <c r="K1106" s="1201"/>
      <c r="L1106" s="1202"/>
      <c r="M1106" s="1203"/>
      <c r="N1106" s="1204"/>
      <c r="O1106" s="1205"/>
      <c r="P1106" s="1205"/>
      <c r="Q1106" s="1206"/>
      <c r="R1106" s="1207"/>
    </row>
    <row r="1107" spans="1:18">
      <c r="A1107" s="1195"/>
      <c r="B1107" s="1196" t="s">
        <v>1328</v>
      </c>
      <c r="C1107" s="1196" t="s">
        <v>1061</v>
      </c>
      <c r="D1107" s="1196" t="s">
        <v>101</v>
      </c>
      <c r="E1107" s="1197">
        <v>40753</v>
      </c>
      <c r="F1107" s="1198"/>
      <c r="G1107" s="1199"/>
      <c r="H1107" s="1199"/>
      <c r="I1107" s="1199"/>
      <c r="J1107" s="1200"/>
      <c r="K1107" s="1201"/>
      <c r="L1107" s="1202"/>
      <c r="M1107" s="1203"/>
      <c r="N1107" s="1204"/>
      <c r="O1107" s="1205">
        <v>-83586000</v>
      </c>
      <c r="P1107" s="1205"/>
      <c r="Q1107" s="1206"/>
      <c r="R1107" s="1207"/>
    </row>
    <row r="1108" spans="1:18">
      <c r="A1108" s="1195">
        <v>115</v>
      </c>
      <c r="B1108" s="1196" t="s">
        <v>1329</v>
      </c>
      <c r="C1108" s="1196" t="s">
        <v>1330</v>
      </c>
      <c r="D1108" s="1196" t="s">
        <v>118</v>
      </c>
      <c r="E1108" s="1197">
        <v>39801</v>
      </c>
      <c r="F1108" s="1198" t="s">
        <v>26</v>
      </c>
      <c r="G1108" s="1199">
        <v>27000000</v>
      </c>
      <c r="H1108" s="1199">
        <v>0</v>
      </c>
      <c r="I1108" s="1199">
        <v>33955519.229999997</v>
      </c>
      <c r="J1108" s="1200" t="s">
        <v>655</v>
      </c>
      <c r="K1108" s="1201"/>
      <c r="L1108" s="1202"/>
      <c r="M1108" s="1203"/>
      <c r="N1108" s="1204"/>
      <c r="O1108" s="1205"/>
      <c r="P1108" s="1205"/>
      <c r="Q1108" s="1206"/>
      <c r="R1108" s="1207"/>
    </row>
    <row r="1109" spans="1:18">
      <c r="A1109" s="1195"/>
      <c r="B1109" s="1196" t="s">
        <v>1329</v>
      </c>
      <c r="C1109" s="1196" t="s">
        <v>1330</v>
      </c>
      <c r="D1109" s="1196" t="s">
        <v>118</v>
      </c>
      <c r="E1109" s="1197">
        <v>41598</v>
      </c>
      <c r="F1109" s="1198"/>
      <c r="G1109" s="1199"/>
      <c r="H1109" s="1199"/>
      <c r="I1109" s="1199"/>
      <c r="J1109" s="1200"/>
      <c r="K1109" s="1201">
        <v>27000000</v>
      </c>
      <c r="L1109" s="1202"/>
      <c r="M1109" s="1203">
        <v>27000</v>
      </c>
      <c r="N1109" s="1204">
        <v>1000</v>
      </c>
      <c r="O1109" s="1205"/>
      <c r="P1109" s="1205"/>
      <c r="Q1109" s="1206"/>
      <c r="R1109" s="1207"/>
    </row>
    <row r="1110" spans="1:18">
      <c r="A1110" s="1195"/>
      <c r="B1110" s="1196" t="s">
        <v>1329</v>
      </c>
      <c r="C1110" s="1196" t="s">
        <v>1330</v>
      </c>
      <c r="D1110" s="1196" t="s">
        <v>118</v>
      </c>
      <c r="E1110" s="1197">
        <v>41943</v>
      </c>
      <c r="F1110" s="1198"/>
      <c r="G1110" s="1199"/>
      <c r="H1110" s="1199"/>
      <c r="I1110" s="1199"/>
      <c r="J1110" s="1200"/>
      <c r="K1110" s="1201"/>
      <c r="L1110" s="1202"/>
      <c r="M1110" s="1203"/>
      <c r="N1110" s="1204"/>
      <c r="O1110" s="1205"/>
      <c r="P1110" s="1205"/>
      <c r="Q1110" s="1206">
        <v>10635</v>
      </c>
      <c r="R1110" s="1207">
        <v>65322.6</v>
      </c>
    </row>
    <row r="1111" spans="1:18">
      <c r="A1111" s="1195">
        <v>11</v>
      </c>
      <c r="B1111" s="1196" t="s">
        <v>1331</v>
      </c>
      <c r="C1111" s="1196" t="s">
        <v>1332</v>
      </c>
      <c r="D1111" s="1196" t="s">
        <v>111</v>
      </c>
      <c r="E1111" s="1197">
        <v>39805</v>
      </c>
      <c r="F1111" s="1198" t="s">
        <v>26</v>
      </c>
      <c r="G1111" s="1199">
        <v>216000000</v>
      </c>
      <c r="H1111" s="1199">
        <v>0</v>
      </c>
      <c r="I1111" s="1199">
        <v>261538649.88999999</v>
      </c>
      <c r="J1111" s="1200" t="s">
        <v>655</v>
      </c>
      <c r="K1111" s="1201"/>
      <c r="L1111" s="1202"/>
      <c r="M1111" s="1203"/>
      <c r="N1111" s="1204"/>
      <c r="O1111" s="1205"/>
      <c r="P1111" s="1205"/>
      <c r="Q1111" s="1206"/>
      <c r="R1111" s="1207"/>
    </row>
    <row r="1112" spans="1:18">
      <c r="A1112" s="1195"/>
      <c r="B1112" s="1196" t="s">
        <v>1331</v>
      </c>
      <c r="C1112" s="1196" t="s">
        <v>1332</v>
      </c>
      <c r="D1112" s="1196" t="s">
        <v>111</v>
      </c>
      <c r="E1112" s="1197">
        <v>41101</v>
      </c>
      <c r="F1112" s="1198"/>
      <c r="G1112" s="1199"/>
      <c r="H1112" s="1199"/>
      <c r="I1112" s="1199"/>
      <c r="J1112" s="1200"/>
      <c r="K1112" s="1201">
        <v>40000000</v>
      </c>
      <c r="L1112" s="1202"/>
      <c r="M1112" s="1203">
        <v>40000</v>
      </c>
      <c r="N1112" s="1204">
        <v>1000</v>
      </c>
      <c r="O1112" s="1205"/>
      <c r="P1112" s="1205"/>
      <c r="Q1112" s="1206"/>
      <c r="R1112" s="1207"/>
    </row>
    <row r="1113" spans="1:18">
      <c r="A1113" s="1195"/>
      <c r="B1113" s="1196" t="s">
        <v>1331</v>
      </c>
      <c r="C1113" s="1196" t="s">
        <v>1332</v>
      </c>
      <c r="D1113" s="1196" t="s">
        <v>111</v>
      </c>
      <c r="E1113" s="1197">
        <v>41214</v>
      </c>
      <c r="F1113" s="1198"/>
      <c r="G1113" s="1199"/>
      <c r="H1113" s="1199"/>
      <c r="I1113" s="1199"/>
      <c r="J1113" s="1200"/>
      <c r="K1113" s="1201">
        <v>45000000</v>
      </c>
      <c r="L1113" s="1202"/>
      <c r="M1113" s="1203">
        <v>45000</v>
      </c>
      <c r="N1113" s="1204">
        <v>1000</v>
      </c>
      <c r="O1113" s="1205"/>
      <c r="P1113" s="1205"/>
      <c r="Q1113" s="1206"/>
      <c r="R1113" s="1207"/>
    </row>
    <row r="1114" spans="1:18">
      <c r="A1114" s="1195"/>
      <c r="B1114" s="1196" t="s">
        <v>1331</v>
      </c>
      <c r="C1114" s="1196" t="s">
        <v>1332</v>
      </c>
      <c r="D1114" s="1196" t="s">
        <v>111</v>
      </c>
      <c r="E1114" s="1197">
        <v>41241</v>
      </c>
      <c r="F1114" s="1198"/>
      <c r="G1114" s="1199"/>
      <c r="H1114" s="1199"/>
      <c r="I1114" s="1199"/>
      <c r="J1114" s="1200"/>
      <c r="K1114" s="1201">
        <v>131000000</v>
      </c>
      <c r="L1114" s="1202"/>
      <c r="M1114" s="1203">
        <v>131000</v>
      </c>
      <c r="N1114" s="1204">
        <v>1000</v>
      </c>
      <c r="O1114" s="1205"/>
      <c r="P1114" s="1205"/>
      <c r="Q1114" s="1206"/>
      <c r="R1114" s="1207"/>
    </row>
    <row r="1115" spans="1:18">
      <c r="A1115" s="1195"/>
      <c r="B1115" s="1196" t="s">
        <v>1331</v>
      </c>
      <c r="C1115" s="1196" t="s">
        <v>1332</v>
      </c>
      <c r="D1115" s="1196" t="s">
        <v>111</v>
      </c>
      <c r="E1115" s="1197">
        <v>41436</v>
      </c>
      <c r="F1115" s="1198"/>
      <c r="G1115" s="1199"/>
      <c r="H1115" s="1199"/>
      <c r="I1115" s="1199"/>
      <c r="J1115" s="1200"/>
      <c r="K1115" s="1201"/>
      <c r="L1115" s="1202"/>
      <c r="M1115" s="1203"/>
      <c r="N1115" s="1204"/>
      <c r="O1115" s="1205"/>
      <c r="P1115" s="1205"/>
      <c r="Q1115" s="1206">
        <v>4018511</v>
      </c>
      <c r="R1115" s="1207">
        <v>1326238</v>
      </c>
    </row>
    <row r="1116" spans="1:18">
      <c r="A1116" s="1195"/>
      <c r="B1116" s="1196" t="s">
        <v>1333</v>
      </c>
      <c r="C1116" s="1196" t="s">
        <v>690</v>
      </c>
      <c r="D1116" s="1196" t="s">
        <v>16</v>
      </c>
      <c r="E1116" s="1197">
        <v>39805</v>
      </c>
      <c r="F1116" s="1198" t="s">
        <v>26</v>
      </c>
      <c r="G1116" s="1199">
        <v>25000000</v>
      </c>
      <c r="H1116" s="1199">
        <v>0</v>
      </c>
      <c r="I1116" s="1199">
        <v>32927621.559999999</v>
      </c>
      <c r="J1116" s="1200" t="s">
        <v>671</v>
      </c>
      <c r="K1116" s="1201"/>
      <c r="L1116" s="1202"/>
      <c r="M1116" s="1203"/>
      <c r="N1116" s="1204"/>
      <c r="O1116" s="1205"/>
      <c r="P1116" s="1205"/>
      <c r="Q1116" s="1206"/>
      <c r="R1116" s="1207"/>
    </row>
    <row r="1117" spans="1:18">
      <c r="A1117" s="1195"/>
      <c r="B1117" s="1196" t="s">
        <v>1333</v>
      </c>
      <c r="C1117" s="1196" t="s">
        <v>690</v>
      </c>
      <c r="D1117" s="1196" t="s">
        <v>16</v>
      </c>
      <c r="E1117" s="1197">
        <v>41449</v>
      </c>
      <c r="F1117" s="1198"/>
      <c r="G1117" s="1199"/>
      <c r="H1117" s="1199"/>
      <c r="I1117" s="1199"/>
      <c r="J1117" s="1200"/>
      <c r="K1117" s="1201">
        <v>24250000</v>
      </c>
      <c r="L1117" s="1202"/>
      <c r="M1117" s="1203">
        <v>25000</v>
      </c>
      <c r="N1117" s="1204">
        <v>970</v>
      </c>
      <c r="O1117" s="1205">
        <v>-750000</v>
      </c>
      <c r="P1117" s="1205"/>
      <c r="Q1117" s="1206"/>
      <c r="R1117" s="1207"/>
    </row>
    <row r="1118" spans="1:18">
      <c r="A1118" s="1195"/>
      <c r="B1118" s="1196" t="s">
        <v>1333</v>
      </c>
      <c r="C1118" s="1196" t="s">
        <v>690</v>
      </c>
      <c r="D1118" s="1196" t="s">
        <v>16</v>
      </c>
      <c r="E1118" s="1197">
        <v>41481</v>
      </c>
      <c r="F1118" s="1198"/>
      <c r="G1118" s="1199"/>
      <c r="H1118" s="1199"/>
      <c r="I1118" s="1199"/>
      <c r="J1118" s="1200"/>
      <c r="K1118" s="1201"/>
      <c r="L1118" s="1202">
        <v>-242500</v>
      </c>
      <c r="M1118" s="1203"/>
      <c r="N1118" s="1204"/>
      <c r="O1118" s="1205"/>
      <c r="P1118" s="1205"/>
      <c r="Q1118" s="1206"/>
      <c r="R1118" s="1207"/>
    </row>
    <row r="1119" spans="1:18">
      <c r="A1119" s="1195"/>
      <c r="B1119" s="1196" t="s">
        <v>1333</v>
      </c>
      <c r="C1119" s="1196" t="s">
        <v>690</v>
      </c>
      <c r="D1119" s="1196" t="s">
        <v>16</v>
      </c>
      <c r="E1119" s="1197">
        <v>41885</v>
      </c>
      <c r="F1119" s="1198"/>
      <c r="G1119" s="1199"/>
      <c r="H1119" s="1199"/>
      <c r="I1119" s="1199"/>
      <c r="J1119" s="1200"/>
      <c r="K1119" s="1201"/>
      <c r="L1119" s="1202"/>
      <c r="M1119" s="1203"/>
      <c r="N1119" s="1204"/>
      <c r="O1119" s="1205"/>
      <c r="P1119" s="1205"/>
      <c r="Q1119" s="1206">
        <v>2892066</v>
      </c>
      <c r="R1119" s="1207">
        <v>691882</v>
      </c>
    </row>
    <row r="1120" spans="1:18">
      <c r="A1120" s="1195" t="s">
        <v>2038</v>
      </c>
      <c r="B1120" s="1196" t="s">
        <v>1334</v>
      </c>
      <c r="C1120" s="1196" t="s">
        <v>1335</v>
      </c>
      <c r="D1120" s="1196" t="s">
        <v>90</v>
      </c>
      <c r="E1120" s="1197">
        <v>39941</v>
      </c>
      <c r="F1120" s="1198" t="s">
        <v>160</v>
      </c>
      <c r="G1120" s="1199">
        <v>4000000</v>
      </c>
      <c r="H1120" s="1199">
        <v>0</v>
      </c>
      <c r="I1120" s="1199">
        <v>174324.6</v>
      </c>
      <c r="J1120" s="1200" t="s">
        <v>1967</v>
      </c>
      <c r="K1120" s="1201"/>
      <c r="L1120" s="1202"/>
      <c r="M1120" s="1203"/>
      <c r="N1120" s="1204"/>
      <c r="O1120" s="1205"/>
      <c r="P1120" s="1205"/>
      <c r="Q1120" s="1206"/>
      <c r="R1120" s="1207"/>
    </row>
    <row r="1121" spans="1:18">
      <c r="A1121" s="1195"/>
      <c r="B1121" s="1196" t="s">
        <v>1334</v>
      </c>
      <c r="C1121" s="1196" t="s">
        <v>1335</v>
      </c>
      <c r="D1121" s="1196" t="s">
        <v>90</v>
      </c>
      <c r="E1121" s="1197">
        <v>41201</v>
      </c>
      <c r="F1121" s="1198"/>
      <c r="G1121" s="1199"/>
      <c r="H1121" s="1199"/>
      <c r="I1121" s="1199"/>
      <c r="J1121" s="1200"/>
      <c r="K1121" s="1201"/>
      <c r="L1121" s="1202"/>
      <c r="M1121" s="1203"/>
      <c r="N1121" s="1204"/>
      <c r="O1121" s="1205">
        <v>-4000000</v>
      </c>
      <c r="P1121" s="1205"/>
      <c r="Q1121" s="1206"/>
      <c r="R1121" s="1207"/>
    </row>
    <row r="1122" spans="1:18">
      <c r="A1122" s="1195">
        <v>11</v>
      </c>
      <c r="B1122" s="1196" t="s">
        <v>1336</v>
      </c>
      <c r="C1122" s="1196" t="s">
        <v>690</v>
      </c>
      <c r="D1122" s="1196" t="s">
        <v>16</v>
      </c>
      <c r="E1122" s="1197">
        <v>39749</v>
      </c>
      <c r="F1122" s="1198" t="s">
        <v>26</v>
      </c>
      <c r="G1122" s="1199">
        <v>25000000000</v>
      </c>
      <c r="H1122" s="1199">
        <v>0</v>
      </c>
      <c r="I1122" s="1199">
        <v>26731202358</v>
      </c>
      <c r="J1122" s="1200" t="s">
        <v>655</v>
      </c>
      <c r="K1122" s="1201"/>
      <c r="L1122" s="1202"/>
      <c r="M1122" s="1203"/>
      <c r="N1122" s="1204"/>
      <c r="O1122" s="1205"/>
      <c r="P1122" s="1205"/>
      <c r="Q1122" s="1206"/>
      <c r="R1122" s="1207"/>
    </row>
    <row r="1123" spans="1:18">
      <c r="A1123" s="1195"/>
      <c r="B1123" s="1196" t="s">
        <v>1336</v>
      </c>
      <c r="C1123" s="1196" t="s">
        <v>690</v>
      </c>
      <c r="D1123" s="1196" t="s">
        <v>16</v>
      </c>
      <c r="E1123" s="1197">
        <v>39981</v>
      </c>
      <c r="F1123" s="1198"/>
      <c r="G1123" s="1199"/>
      <c r="H1123" s="1199"/>
      <c r="I1123" s="1199"/>
      <c r="J1123" s="1200"/>
      <c r="K1123" s="1201">
        <v>25000000000</v>
      </c>
      <c r="L1123" s="1202"/>
      <c r="M1123" s="1203">
        <v>2500000</v>
      </c>
      <c r="N1123" s="1204">
        <v>10000</v>
      </c>
      <c r="O1123" s="1205"/>
      <c r="P1123" s="1205"/>
      <c r="Q1123" s="1206"/>
      <c r="R1123" s="1207"/>
    </row>
    <row r="1124" spans="1:18">
      <c r="A1124" s="1195"/>
      <c r="B1124" s="1196" t="s">
        <v>1336</v>
      </c>
      <c r="C1124" s="1196" t="s">
        <v>690</v>
      </c>
      <c r="D1124" s="1196" t="s">
        <v>16</v>
      </c>
      <c r="E1124" s="1197">
        <v>40163</v>
      </c>
      <c r="F1124" s="1198"/>
      <c r="G1124" s="1199"/>
      <c r="H1124" s="1199"/>
      <c r="I1124" s="1199"/>
      <c r="J1124" s="1200"/>
      <c r="K1124" s="1201"/>
      <c r="L1124" s="1202"/>
      <c r="M1124" s="1203"/>
      <c r="N1124" s="1204"/>
      <c r="O1124" s="1205"/>
      <c r="P1124" s="1205"/>
      <c r="Q1124" s="1206">
        <v>936063469.11000001</v>
      </c>
      <c r="R1124" s="1207">
        <v>88401697</v>
      </c>
    </row>
    <row r="1125" spans="1:18">
      <c r="A1125" s="1195" t="s">
        <v>1978</v>
      </c>
      <c r="B1125" s="1196" t="s">
        <v>1337</v>
      </c>
      <c r="C1125" s="1196" t="s">
        <v>1338</v>
      </c>
      <c r="D1125" s="1196" t="s">
        <v>754</v>
      </c>
      <c r="E1125" s="1197">
        <v>39843</v>
      </c>
      <c r="F1125" s="1198" t="s">
        <v>49</v>
      </c>
      <c r="G1125" s="1199">
        <v>10449000</v>
      </c>
      <c r="H1125" s="1199">
        <v>0</v>
      </c>
      <c r="I1125" s="1199">
        <v>12423046.75</v>
      </c>
      <c r="J1125" s="1200" t="s">
        <v>655</v>
      </c>
      <c r="K1125" s="1201"/>
      <c r="L1125" s="1202"/>
      <c r="M1125" s="1203"/>
      <c r="N1125" s="1204"/>
      <c r="O1125" s="1205"/>
      <c r="P1125" s="1205"/>
      <c r="Q1125" s="1206"/>
      <c r="R1125" s="1207"/>
    </row>
    <row r="1126" spans="1:18">
      <c r="A1126" s="1195"/>
      <c r="B1126" s="1196" t="s">
        <v>1337</v>
      </c>
      <c r="C1126" s="1196" t="s">
        <v>1338</v>
      </c>
      <c r="D1126" s="1196" t="s">
        <v>754</v>
      </c>
      <c r="E1126" s="1197">
        <v>40773</v>
      </c>
      <c r="F1126" s="1198"/>
      <c r="G1126" s="1199"/>
      <c r="H1126" s="1199"/>
      <c r="I1126" s="1199"/>
      <c r="J1126" s="1200"/>
      <c r="K1126" s="1201">
        <v>10449000</v>
      </c>
      <c r="L1126" s="1202"/>
      <c r="M1126" s="1203">
        <v>10449</v>
      </c>
      <c r="N1126" s="1204">
        <v>1000</v>
      </c>
      <c r="O1126" s="1205"/>
      <c r="P1126" s="1205"/>
      <c r="Q1126" s="1206">
        <v>522000</v>
      </c>
      <c r="R1126" s="1207">
        <v>522</v>
      </c>
    </row>
    <row r="1127" spans="1:18">
      <c r="A1127" s="1195">
        <v>11</v>
      </c>
      <c r="B1127" s="1196" t="s">
        <v>1339</v>
      </c>
      <c r="C1127" s="1196" t="s">
        <v>1340</v>
      </c>
      <c r="D1127" s="1196" t="s">
        <v>128</v>
      </c>
      <c r="E1127" s="1197">
        <v>39766</v>
      </c>
      <c r="F1127" s="1198" t="s">
        <v>26</v>
      </c>
      <c r="G1127" s="1199">
        <v>2500000000</v>
      </c>
      <c r="H1127" s="1199">
        <v>0</v>
      </c>
      <c r="I1127" s="1199">
        <v>2867222222.2199998</v>
      </c>
      <c r="J1127" s="1200" t="s">
        <v>655</v>
      </c>
      <c r="K1127" s="1201"/>
      <c r="L1127" s="1202"/>
      <c r="M1127" s="1203"/>
      <c r="N1127" s="1204"/>
      <c r="O1127" s="1205"/>
      <c r="P1127" s="1205"/>
      <c r="Q1127" s="1206"/>
      <c r="R1127" s="1207"/>
    </row>
    <row r="1128" spans="1:18">
      <c r="A1128" s="1195"/>
      <c r="B1128" s="1196" t="s">
        <v>1339</v>
      </c>
      <c r="C1128" s="1196" t="s">
        <v>1340</v>
      </c>
      <c r="D1128" s="1196" t="s">
        <v>128</v>
      </c>
      <c r="E1128" s="1197">
        <v>40632</v>
      </c>
      <c r="F1128" s="1198"/>
      <c r="G1128" s="1199"/>
      <c r="H1128" s="1199"/>
      <c r="I1128" s="1199"/>
      <c r="J1128" s="1200"/>
      <c r="K1128" s="1201">
        <v>2500000000</v>
      </c>
      <c r="L1128" s="1202"/>
      <c r="M1128" s="1203">
        <v>25000</v>
      </c>
      <c r="N1128" s="1204">
        <v>100000</v>
      </c>
      <c r="O1128" s="1205"/>
      <c r="P1128" s="1205"/>
      <c r="Q1128" s="1206"/>
      <c r="R1128" s="1207"/>
    </row>
    <row r="1129" spans="1:18">
      <c r="A1129" s="1195"/>
      <c r="B1129" s="1196" t="s">
        <v>1339</v>
      </c>
      <c r="C1129" s="1196" t="s">
        <v>1340</v>
      </c>
      <c r="D1129" s="1196" t="s">
        <v>128</v>
      </c>
      <c r="E1129" s="1197">
        <v>40653</v>
      </c>
      <c r="F1129" s="1198"/>
      <c r="G1129" s="1199"/>
      <c r="H1129" s="1199"/>
      <c r="I1129" s="1199"/>
      <c r="J1129" s="1200"/>
      <c r="K1129" s="1201"/>
      <c r="L1129" s="1202"/>
      <c r="M1129" s="1203"/>
      <c r="N1129" s="1204"/>
      <c r="O1129" s="1205"/>
      <c r="P1129" s="1205"/>
      <c r="Q1129" s="1206">
        <v>70000000</v>
      </c>
      <c r="R1129" s="1207">
        <v>35244361</v>
      </c>
    </row>
    <row r="1130" spans="1:18">
      <c r="A1130" s="1195">
        <v>8</v>
      </c>
      <c r="B1130" s="1196" t="s">
        <v>1341</v>
      </c>
      <c r="C1130" s="1196" t="s">
        <v>1342</v>
      </c>
      <c r="D1130" s="1196" t="s">
        <v>90</v>
      </c>
      <c r="E1130" s="1197">
        <v>39892</v>
      </c>
      <c r="F1130" s="1198" t="s">
        <v>49</v>
      </c>
      <c r="G1130" s="1199">
        <v>470000</v>
      </c>
      <c r="H1130" s="1199">
        <v>0</v>
      </c>
      <c r="I1130" s="1199">
        <v>622228.43999999994</v>
      </c>
      <c r="J1130" s="1200" t="s">
        <v>655</v>
      </c>
      <c r="K1130" s="1201"/>
      <c r="L1130" s="1202"/>
      <c r="M1130" s="1203"/>
      <c r="N1130" s="1204"/>
      <c r="O1130" s="1205"/>
      <c r="P1130" s="1205"/>
      <c r="Q1130" s="1206"/>
      <c r="R1130" s="1207"/>
    </row>
    <row r="1131" spans="1:18">
      <c r="A1131" s="1195"/>
      <c r="B1131" s="1196" t="s">
        <v>1341</v>
      </c>
      <c r="C1131" s="1196" t="s">
        <v>1342</v>
      </c>
      <c r="D1131" s="1196" t="s">
        <v>90</v>
      </c>
      <c r="E1131" s="1197">
        <v>41717</v>
      </c>
      <c r="F1131" s="1198"/>
      <c r="G1131" s="1199"/>
      <c r="H1131" s="1199"/>
      <c r="I1131" s="1199"/>
      <c r="J1131" s="1200"/>
      <c r="K1131" s="1201">
        <v>470000</v>
      </c>
      <c r="L1131" s="1202"/>
      <c r="M1131" s="1203">
        <v>470</v>
      </c>
      <c r="N1131" s="1204">
        <v>1000</v>
      </c>
      <c r="O1131" s="1205"/>
      <c r="P1131" s="1205"/>
      <c r="Q1131" s="1206">
        <v>24000</v>
      </c>
      <c r="R1131" s="1207">
        <v>24</v>
      </c>
    </row>
    <row r="1132" spans="1:18">
      <c r="A1132" s="1195" t="s">
        <v>1979</v>
      </c>
      <c r="B1132" s="1196" t="s">
        <v>1343</v>
      </c>
      <c r="C1132" s="1196" t="s">
        <v>1344</v>
      </c>
      <c r="D1132" s="1196" t="s">
        <v>55</v>
      </c>
      <c r="E1132" s="1197">
        <v>40046</v>
      </c>
      <c r="F1132" s="1198" t="s">
        <v>49</v>
      </c>
      <c r="G1132" s="1199">
        <v>4000000</v>
      </c>
      <c r="H1132" s="1199">
        <v>0</v>
      </c>
      <c r="I1132" s="1199">
        <v>4137336.64</v>
      </c>
      <c r="J1132" s="1200" t="s">
        <v>671</v>
      </c>
      <c r="K1132" s="1201"/>
      <c r="L1132" s="1202"/>
      <c r="M1132" s="1203"/>
      <c r="N1132" s="1204"/>
      <c r="O1132" s="1205"/>
      <c r="P1132" s="1205"/>
      <c r="Q1132" s="1206"/>
      <c r="R1132" s="1207"/>
    </row>
    <row r="1133" spans="1:18">
      <c r="A1133" s="1195"/>
      <c r="B1133" s="1196" t="s">
        <v>1343</v>
      </c>
      <c r="C1133" s="1196" t="s">
        <v>1344</v>
      </c>
      <c r="D1133" s="1196" t="s">
        <v>55</v>
      </c>
      <c r="E1133" s="1197">
        <v>41243</v>
      </c>
      <c r="F1133" s="1198"/>
      <c r="G1133" s="1199"/>
      <c r="H1133" s="1199"/>
      <c r="I1133" s="1199"/>
      <c r="J1133" s="1200"/>
      <c r="K1133" s="1201">
        <v>3308000</v>
      </c>
      <c r="L1133" s="1202"/>
      <c r="M1133" s="1203">
        <v>4000</v>
      </c>
      <c r="N1133" s="1204">
        <v>827</v>
      </c>
      <c r="O1133" s="1205">
        <v>-692000</v>
      </c>
      <c r="P1133" s="1205"/>
      <c r="Q1133" s="1206">
        <v>140400</v>
      </c>
      <c r="R1133" s="1207">
        <v>200</v>
      </c>
    </row>
    <row r="1134" spans="1:18">
      <c r="A1134" s="1195"/>
      <c r="B1134" s="1196" t="s">
        <v>1343</v>
      </c>
      <c r="C1134" s="1196" t="s">
        <v>1344</v>
      </c>
      <c r="D1134" s="1196" t="s">
        <v>55</v>
      </c>
      <c r="E1134" s="1197">
        <v>41285</v>
      </c>
      <c r="F1134" s="1198"/>
      <c r="G1134" s="1199"/>
      <c r="H1134" s="1199"/>
      <c r="I1134" s="1199"/>
      <c r="J1134" s="1200"/>
      <c r="K1134" s="1201"/>
      <c r="L1134" s="1202">
        <v>-25000</v>
      </c>
      <c r="M1134" s="1203"/>
      <c r="N1134" s="1204"/>
      <c r="O1134" s="1205"/>
      <c r="P1134" s="1205"/>
      <c r="Q1134" s="1206"/>
      <c r="R1134" s="1207"/>
    </row>
    <row r="1135" spans="1:18">
      <c r="A1135" s="1195" t="s">
        <v>2013</v>
      </c>
      <c r="B1135" s="1196" t="s">
        <v>1345</v>
      </c>
      <c r="C1135" s="1196" t="s">
        <v>1346</v>
      </c>
      <c r="D1135" s="1196" t="s">
        <v>89</v>
      </c>
      <c r="E1135" s="1197">
        <v>39864</v>
      </c>
      <c r="F1135" s="1198" t="s">
        <v>49</v>
      </c>
      <c r="G1135" s="1199">
        <v>1998000</v>
      </c>
      <c r="H1135" s="1199">
        <v>0</v>
      </c>
      <c r="I1135" s="1199">
        <v>4818134.5</v>
      </c>
      <c r="J1135" s="1200" t="s">
        <v>655</v>
      </c>
      <c r="K1135" s="1201"/>
      <c r="L1135" s="1202"/>
      <c r="M1135" s="1203"/>
      <c r="N1135" s="1204"/>
      <c r="O1135" s="1205"/>
      <c r="P1135" s="1205"/>
      <c r="Q1135" s="1206"/>
      <c r="R1135" s="1207"/>
    </row>
    <row r="1136" spans="1:18">
      <c r="A1136" s="1195"/>
      <c r="B1136" s="1196" t="s">
        <v>1345</v>
      </c>
      <c r="C1136" s="1196" t="s">
        <v>1346</v>
      </c>
      <c r="D1136" s="1196" t="s">
        <v>89</v>
      </c>
      <c r="E1136" s="1197">
        <v>40176</v>
      </c>
      <c r="F1136" s="1198"/>
      <c r="G1136" s="1199">
        <v>2453000</v>
      </c>
      <c r="H1136" s="1199"/>
      <c r="I1136" s="1199"/>
      <c r="J1136" s="1200"/>
      <c r="K1136" s="1201"/>
      <c r="L1136" s="1202"/>
      <c r="M1136" s="1203"/>
      <c r="N1136" s="1204"/>
      <c r="O1136" s="1205"/>
      <c r="P1136" s="1205"/>
      <c r="Q1136" s="1206"/>
      <c r="R1136" s="1207"/>
    </row>
    <row r="1137" spans="1:18">
      <c r="A1137" s="1195"/>
      <c r="B1137" s="1196" t="s">
        <v>1345</v>
      </c>
      <c r="C1137" s="1196" t="s">
        <v>1346</v>
      </c>
      <c r="D1137" s="1196" t="s">
        <v>89</v>
      </c>
      <c r="E1137" s="1197">
        <v>40450</v>
      </c>
      <c r="F1137" s="1198"/>
      <c r="G1137" s="1199"/>
      <c r="H1137" s="1199"/>
      <c r="I1137" s="1199"/>
      <c r="J1137" s="1200"/>
      <c r="K1137" s="1201">
        <v>4451000</v>
      </c>
      <c r="L1137" s="1202"/>
      <c r="M1137" s="1203">
        <v>4451</v>
      </c>
      <c r="N1137" s="1204">
        <v>1000</v>
      </c>
      <c r="O1137" s="1205"/>
      <c r="P1137" s="1205"/>
      <c r="Q1137" s="1206">
        <v>100000</v>
      </c>
      <c r="R1137" s="1207">
        <v>100</v>
      </c>
    </row>
    <row r="1138" spans="1:18">
      <c r="A1138" s="1195">
        <v>11</v>
      </c>
      <c r="B1138" s="1196" t="s">
        <v>1347</v>
      </c>
      <c r="C1138" s="1196" t="s">
        <v>1348</v>
      </c>
      <c r="D1138" s="1196" t="s">
        <v>151</v>
      </c>
      <c r="E1138" s="1197">
        <v>39850</v>
      </c>
      <c r="F1138" s="1198" t="s">
        <v>26</v>
      </c>
      <c r="G1138" s="1199">
        <v>59000000</v>
      </c>
      <c r="H1138" s="1199">
        <v>0</v>
      </c>
      <c r="I1138" s="1199">
        <v>68260833.329999998</v>
      </c>
      <c r="J1138" s="1200" t="s">
        <v>655</v>
      </c>
      <c r="K1138" s="1201"/>
      <c r="L1138" s="1202"/>
      <c r="M1138" s="1203"/>
      <c r="N1138" s="1204"/>
      <c r="O1138" s="1205"/>
      <c r="P1138" s="1205"/>
      <c r="Q1138" s="1206"/>
      <c r="R1138" s="1207"/>
    </row>
    <row r="1139" spans="1:18">
      <c r="A1139" s="1195"/>
      <c r="B1139" s="1196" t="s">
        <v>1347</v>
      </c>
      <c r="C1139" s="1196" t="s">
        <v>1348</v>
      </c>
      <c r="D1139" s="1196" t="s">
        <v>151</v>
      </c>
      <c r="E1139" s="1197">
        <v>40394</v>
      </c>
      <c r="F1139" s="1198"/>
      <c r="G1139" s="1199"/>
      <c r="H1139" s="1199"/>
      <c r="I1139" s="1199"/>
      <c r="J1139" s="1200"/>
      <c r="K1139" s="1201">
        <v>20000000</v>
      </c>
      <c r="L1139" s="1202"/>
      <c r="M1139" s="1203">
        <v>20000</v>
      </c>
      <c r="N1139" s="1204">
        <v>1000</v>
      </c>
      <c r="O1139" s="1205"/>
      <c r="P1139" s="1205"/>
      <c r="Q1139" s="1206"/>
      <c r="R1139" s="1207"/>
    </row>
    <row r="1140" spans="1:18">
      <c r="A1140" s="1195"/>
      <c r="B1140" s="1196" t="s">
        <v>1347</v>
      </c>
      <c r="C1140" s="1196" t="s">
        <v>1348</v>
      </c>
      <c r="D1140" s="1196" t="s">
        <v>151</v>
      </c>
      <c r="E1140" s="1197">
        <v>40618</v>
      </c>
      <c r="F1140" s="1198"/>
      <c r="G1140" s="1199"/>
      <c r="H1140" s="1199"/>
      <c r="I1140" s="1199"/>
      <c r="J1140" s="1200"/>
      <c r="K1140" s="1201">
        <v>20000000</v>
      </c>
      <c r="L1140" s="1202"/>
      <c r="M1140" s="1203">
        <v>20000</v>
      </c>
      <c r="N1140" s="1204">
        <v>1000</v>
      </c>
      <c r="O1140" s="1205"/>
      <c r="P1140" s="1205"/>
      <c r="Q1140" s="1206"/>
      <c r="R1140" s="1207"/>
    </row>
    <row r="1141" spans="1:18">
      <c r="A1141" s="1195"/>
      <c r="B1141" s="1196" t="s">
        <v>1347</v>
      </c>
      <c r="C1141" s="1196" t="s">
        <v>1348</v>
      </c>
      <c r="D1141" s="1196" t="s">
        <v>151</v>
      </c>
      <c r="E1141" s="1197">
        <v>40947</v>
      </c>
      <c r="F1141" s="1198"/>
      <c r="G1141" s="1199"/>
      <c r="H1141" s="1199"/>
      <c r="I1141" s="1199"/>
      <c r="J1141" s="1200"/>
      <c r="K1141" s="1201">
        <v>19000000</v>
      </c>
      <c r="L1141" s="1202"/>
      <c r="M1141" s="1203">
        <v>19000</v>
      </c>
      <c r="N1141" s="1204">
        <v>1000</v>
      </c>
      <c r="O1141" s="1205"/>
      <c r="P1141" s="1205"/>
      <c r="Q1141" s="1206"/>
      <c r="R1141" s="1207"/>
    </row>
    <row r="1142" spans="1:18">
      <c r="A1142" s="1195"/>
      <c r="B1142" s="1196" t="s">
        <v>1347</v>
      </c>
      <c r="C1142" s="1196" t="s">
        <v>1348</v>
      </c>
      <c r="D1142" s="1196" t="s">
        <v>151</v>
      </c>
      <c r="E1142" s="1197">
        <v>40968</v>
      </c>
      <c r="F1142" s="1198"/>
      <c r="G1142" s="1199"/>
      <c r="H1142" s="1199"/>
      <c r="I1142" s="1199"/>
      <c r="J1142" s="1200"/>
      <c r="K1142" s="1201"/>
      <c r="L1142" s="1202"/>
      <c r="M1142" s="1203"/>
      <c r="N1142" s="1204"/>
      <c r="O1142" s="1205"/>
      <c r="P1142" s="1205"/>
      <c r="Q1142" s="1206">
        <v>2800000</v>
      </c>
      <c r="R1142" s="1207">
        <v>997049.55</v>
      </c>
    </row>
    <row r="1143" spans="1:18">
      <c r="A1143" s="1195">
        <v>12</v>
      </c>
      <c r="B1143" s="1196" t="s">
        <v>1349</v>
      </c>
      <c r="C1143" s="1196" t="s">
        <v>1067</v>
      </c>
      <c r="D1143" s="1196" t="s">
        <v>101</v>
      </c>
      <c r="E1143" s="1197">
        <v>39871</v>
      </c>
      <c r="F1143" s="1198" t="s">
        <v>26</v>
      </c>
      <c r="G1143" s="1199">
        <v>56044000</v>
      </c>
      <c r="H1143" s="1199">
        <v>0</v>
      </c>
      <c r="I1143" s="1199">
        <v>60517713.329999998</v>
      </c>
      <c r="J1143" s="1200" t="s">
        <v>655</v>
      </c>
      <c r="K1143" s="1201"/>
      <c r="L1143" s="1202"/>
      <c r="M1143" s="1203"/>
      <c r="N1143" s="1204"/>
      <c r="O1143" s="1205"/>
      <c r="P1143" s="1205"/>
      <c r="Q1143" s="1206"/>
      <c r="R1143" s="1207"/>
    </row>
    <row r="1144" spans="1:18">
      <c r="A1144" s="1195"/>
      <c r="B1144" s="1196" t="s">
        <v>1349</v>
      </c>
      <c r="C1144" s="1196" t="s">
        <v>1067</v>
      </c>
      <c r="D1144" s="1196" t="s">
        <v>101</v>
      </c>
      <c r="E1144" s="1197">
        <v>40338</v>
      </c>
      <c r="F1144" s="1198"/>
      <c r="G1144" s="1199"/>
      <c r="H1144" s="1199"/>
      <c r="I1144" s="1199"/>
      <c r="J1144" s="1200"/>
      <c r="K1144" s="1201">
        <v>56044000</v>
      </c>
      <c r="L1144" s="1202"/>
      <c r="M1144" s="1203">
        <v>56044</v>
      </c>
      <c r="N1144" s="1204">
        <v>1000</v>
      </c>
      <c r="O1144" s="1205"/>
      <c r="P1144" s="1205"/>
      <c r="Q1144" s="1206"/>
      <c r="R1144" s="1207"/>
    </row>
    <row r="1145" spans="1:18">
      <c r="A1145" s="1195"/>
      <c r="B1145" s="1196" t="s">
        <v>1349</v>
      </c>
      <c r="C1145" s="1196" t="s">
        <v>1067</v>
      </c>
      <c r="D1145" s="1196" t="s">
        <v>101</v>
      </c>
      <c r="E1145" s="1197">
        <v>40869</v>
      </c>
      <c r="F1145" s="1198"/>
      <c r="G1145" s="1199"/>
      <c r="H1145" s="1199"/>
      <c r="I1145" s="1199"/>
      <c r="J1145" s="1200"/>
      <c r="K1145" s="1201"/>
      <c r="L1145" s="1202"/>
      <c r="M1145" s="1203"/>
      <c r="N1145" s="1204"/>
      <c r="O1145" s="1205"/>
      <c r="P1145" s="1205"/>
      <c r="Q1145" s="1206">
        <v>877557</v>
      </c>
      <c r="R1145" s="1207">
        <v>198269</v>
      </c>
    </row>
    <row r="1146" spans="1:18">
      <c r="A1146" s="1195" t="s">
        <v>1979</v>
      </c>
      <c r="B1146" s="1196" t="s">
        <v>1350</v>
      </c>
      <c r="C1146" s="1196" t="s">
        <v>829</v>
      </c>
      <c r="D1146" s="1196" t="s">
        <v>88</v>
      </c>
      <c r="E1146" s="1197">
        <v>40165</v>
      </c>
      <c r="F1146" s="1198" t="s">
        <v>49</v>
      </c>
      <c r="G1146" s="1199">
        <v>3000000</v>
      </c>
      <c r="H1146" s="1199">
        <v>0</v>
      </c>
      <c r="I1146" s="1199">
        <v>2932162.5</v>
      </c>
      <c r="J1146" s="1200" t="s">
        <v>671</v>
      </c>
      <c r="K1146" s="1201"/>
      <c r="L1146" s="1202"/>
      <c r="M1146" s="1203"/>
      <c r="N1146" s="1204"/>
      <c r="O1146" s="1205"/>
      <c r="P1146" s="1205"/>
      <c r="Q1146" s="1206"/>
      <c r="R1146" s="1207"/>
    </row>
    <row r="1147" spans="1:18">
      <c r="A1147" s="1195"/>
      <c r="B1147" s="1196" t="s">
        <v>1350</v>
      </c>
      <c r="C1147" s="1196" t="s">
        <v>829</v>
      </c>
      <c r="D1147" s="1196" t="s">
        <v>88</v>
      </c>
      <c r="E1147" s="1197">
        <v>41242</v>
      </c>
      <c r="F1147" s="1198"/>
      <c r="G1147" s="1199"/>
      <c r="H1147" s="1199"/>
      <c r="I1147" s="1199"/>
      <c r="J1147" s="1200"/>
      <c r="K1147" s="1201">
        <v>2370930</v>
      </c>
      <c r="L1147" s="1202"/>
      <c r="M1147" s="1203">
        <v>3000</v>
      </c>
      <c r="N1147" s="1204">
        <v>790.3</v>
      </c>
      <c r="O1147" s="1205">
        <v>-629070</v>
      </c>
      <c r="P1147" s="1205"/>
      <c r="Q1147" s="1206">
        <v>104375</v>
      </c>
      <c r="R1147" s="1207">
        <v>150</v>
      </c>
    </row>
    <row r="1148" spans="1:18">
      <c r="A1148" s="1195"/>
      <c r="B1148" s="1196" t="s">
        <v>1350</v>
      </c>
      <c r="C1148" s="1196" t="s">
        <v>829</v>
      </c>
      <c r="D1148" s="1196" t="s">
        <v>88</v>
      </c>
      <c r="E1148" s="1197">
        <v>41285</v>
      </c>
      <c r="F1148" s="1198"/>
      <c r="G1148" s="1199"/>
      <c r="H1148" s="1199"/>
      <c r="I1148" s="1199"/>
      <c r="J1148" s="1200"/>
      <c r="K1148" s="1201"/>
      <c r="L1148" s="1202">
        <v>-23709.29</v>
      </c>
      <c r="M1148" s="1203"/>
      <c r="N1148" s="1204"/>
      <c r="O1148" s="1205"/>
      <c r="P1148" s="1205"/>
      <c r="Q1148" s="1206"/>
      <c r="R1148" s="1207"/>
    </row>
    <row r="1149" spans="1:18">
      <c r="A1149" s="1195"/>
      <c r="B1149" s="1196" t="s">
        <v>1350</v>
      </c>
      <c r="C1149" s="1196" t="s">
        <v>829</v>
      </c>
      <c r="D1149" s="1196" t="s">
        <v>88</v>
      </c>
      <c r="E1149" s="1197">
        <v>41359</v>
      </c>
      <c r="F1149" s="1198"/>
      <c r="G1149" s="1199"/>
      <c r="H1149" s="1199"/>
      <c r="I1149" s="1199"/>
      <c r="J1149" s="1200"/>
      <c r="K1149" s="1201"/>
      <c r="L1149" s="1202">
        <v>-1290.71</v>
      </c>
      <c r="M1149" s="1203"/>
      <c r="N1149" s="1204"/>
      <c r="O1149" s="1205"/>
      <c r="P1149" s="1205"/>
      <c r="Q1149" s="1206"/>
      <c r="R1149" s="1207"/>
    </row>
    <row r="1150" spans="1:18">
      <c r="A1150" s="1195">
        <v>11</v>
      </c>
      <c r="B1150" s="1196" t="s">
        <v>1351</v>
      </c>
      <c r="C1150" s="1196" t="s">
        <v>856</v>
      </c>
      <c r="D1150" s="1196" t="s">
        <v>128</v>
      </c>
      <c r="E1150" s="1197">
        <v>39822</v>
      </c>
      <c r="F1150" s="1198" t="s">
        <v>26</v>
      </c>
      <c r="G1150" s="1199">
        <v>13400000</v>
      </c>
      <c r="H1150" s="1199">
        <v>0</v>
      </c>
      <c r="I1150" s="1199">
        <v>14527390.33</v>
      </c>
      <c r="J1150" s="1200" t="s">
        <v>655</v>
      </c>
      <c r="K1150" s="1201"/>
      <c r="L1150" s="1202"/>
      <c r="M1150" s="1203"/>
      <c r="N1150" s="1204"/>
      <c r="O1150" s="1205"/>
      <c r="P1150" s="1205"/>
      <c r="Q1150" s="1206"/>
      <c r="R1150" s="1207"/>
    </row>
    <row r="1151" spans="1:18">
      <c r="A1151" s="1195"/>
      <c r="B1151" s="1196" t="s">
        <v>1351</v>
      </c>
      <c r="C1151" s="1196" t="s">
        <v>856</v>
      </c>
      <c r="D1151" s="1196" t="s">
        <v>128</v>
      </c>
      <c r="E1151" s="1197">
        <v>40107</v>
      </c>
      <c r="F1151" s="1198"/>
      <c r="G1151" s="1199"/>
      <c r="H1151" s="1199"/>
      <c r="I1151" s="1199"/>
      <c r="J1151" s="1200"/>
      <c r="K1151" s="1201">
        <v>13400000</v>
      </c>
      <c r="L1151" s="1202"/>
      <c r="M1151" s="1203">
        <v>13400</v>
      </c>
      <c r="N1151" s="1204">
        <v>1000</v>
      </c>
      <c r="O1151" s="1205"/>
      <c r="P1151" s="1205"/>
      <c r="Q1151" s="1206"/>
      <c r="R1151" s="1207"/>
    </row>
    <row r="1152" spans="1:18">
      <c r="A1152" s="1195"/>
      <c r="B1152" s="1196" t="s">
        <v>1351</v>
      </c>
      <c r="C1152" s="1196" t="s">
        <v>856</v>
      </c>
      <c r="D1152" s="1196" t="s">
        <v>128</v>
      </c>
      <c r="E1152" s="1197">
        <v>40869</v>
      </c>
      <c r="F1152" s="1198"/>
      <c r="G1152" s="1199"/>
      <c r="H1152" s="1199"/>
      <c r="I1152" s="1199"/>
      <c r="J1152" s="1200"/>
      <c r="K1152" s="1201"/>
      <c r="L1152" s="1202"/>
      <c r="M1152" s="1203"/>
      <c r="N1152" s="1204"/>
      <c r="O1152" s="1205"/>
      <c r="P1152" s="1205"/>
      <c r="Q1152" s="1206">
        <v>602557</v>
      </c>
      <c r="R1152" s="1207">
        <v>217063</v>
      </c>
    </row>
    <row r="1153" spans="1:18">
      <c r="A1153" s="1195" t="s">
        <v>1977</v>
      </c>
      <c r="B1153" s="1196" t="s">
        <v>1352</v>
      </c>
      <c r="C1153" s="1196" t="s">
        <v>1353</v>
      </c>
      <c r="D1153" s="1196" t="s">
        <v>177</v>
      </c>
      <c r="E1153" s="1197">
        <v>39805</v>
      </c>
      <c r="F1153" s="1198" t="s">
        <v>49</v>
      </c>
      <c r="G1153" s="1199">
        <v>5830000</v>
      </c>
      <c r="H1153" s="1199">
        <v>0</v>
      </c>
      <c r="I1153" s="1199">
        <v>6731961.0599999996</v>
      </c>
      <c r="J1153" s="1200" t="s">
        <v>655</v>
      </c>
      <c r="K1153" s="1201"/>
      <c r="L1153" s="1202"/>
      <c r="M1153" s="1203"/>
      <c r="N1153" s="1204"/>
      <c r="O1153" s="1205"/>
      <c r="P1153" s="1205"/>
      <c r="Q1153" s="1206"/>
      <c r="R1153" s="1207"/>
    </row>
    <row r="1154" spans="1:18">
      <c r="A1154" s="1195"/>
      <c r="B1154" s="1196" t="s">
        <v>1352</v>
      </c>
      <c r="C1154" s="1196" t="s">
        <v>1353</v>
      </c>
      <c r="D1154" s="1196" t="s">
        <v>177</v>
      </c>
      <c r="E1154" s="1197">
        <v>40506</v>
      </c>
      <c r="F1154" s="1198"/>
      <c r="G1154" s="1199"/>
      <c r="H1154" s="1199"/>
      <c r="I1154" s="1199"/>
      <c r="J1154" s="1200"/>
      <c r="K1154" s="1201">
        <v>5830000</v>
      </c>
      <c r="L1154" s="1202"/>
      <c r="M1154" s="1203">
        <v>5830</v>
      </c>
      <c r="N1154" s="1204">
        <v>1000</v>
      </c>
      <c r="O1154" s="1205"/>
      <c r="P1154" s="1205"/>
      <c r="Q1154" s="1206">
        <v>292000</v>
      </c>
      <c r="R1154" s="1207">
        <v>292</v>
      </c>
    </row>
    <row r="1155" spans="1:18">
      <c r="A1155" s="1195" t="s">
        <v>2039</v>
      </c>
      <c r="B1155" s="1196" t="s">
        <v>1354</v>
      </c>
      <c r="C1155" s="1196" t="s">
        <v>829</v>
      </c>
      <c r="D1155" s="1196" t="s">
        <v>88</v>
      </c>
      <c r="E1155" s="1197">
        <v>39843</v>
      </c>
      <c r="F1155" s="1198" t="s">
        <v>53</v>
      </c>
      <c r="G1155" s="1199">
        <v>5498000</v>
      </c>
      <c r="H1155" s="1199">
        <v>0</v>
      </c>
      <c r="I1155" s="1199">
        <v>355079</v>
      </c>
      <c r="J1155" s="1200" t="s">
        <v>1967</v>
      </c>
      <c r="K1155" s="1201"/>
      <c r="L1155" s="1202"/>
      <c r="M1155" s="1203"/>
      <c r="N1155" s="1204"/>
      <c r="O1155" s="1205"/>
      <c r="P1155" s="1205"/>
      <c r="Q1155" s="1206"/>
      <c r="R1155" s="1207"/>
    </row>
    <row r="1156" spans="1:18">
      <c r="A1156" s="1195"/>
      <c r="B1156" s="1196" t="s">
        <v>1354</v>
      </c>
      <c r="C1156" s="1196" t="s">
        <v>829</v>
      </c>
      <c r="D1156" s="1196" t="s">
        <v>88</v>
      </c>
      <c r="E1156" s="1197">
        <v>40613</v>
      </c>
      <c r="F1156" s="1198"/>
      <c r="G1156" s="1199"/>
      <c r="H1156" s="1199"/>
      <c r="I1156" s="1199"/>
      <c r="J1156" s="1200"/>
      <c r="K1156" s="1201"/>
      <c r="L1156" s="1202"/>
      <c r="M1156" s="1203"/>
      <c r="N1156" s="1204"/>
      <c r="O1156" s="1205">
        <v>-5498000</v>
      </c>
      <c r="P1156" s="1205"/>
      <c r="Q1156" s="1206"/>
      <c r="R1156" s="1207"/>
    </row>
    <row r="1157" spans="1:18">
      <c r="A1157" s="1195" t="s">
        <v>1981</v>
      </c>
      <c r="B1157" s="1196" t="s">
        <v>1355</v>
      </c>
      <c r="C1157" s="1196" t="s">
        <v>1356</v>
      </c>
      <c r="D1157" s="1196" t="s">
        <v>84</v>
      </c>
      <c r="E1157" s="1197">
        <v>39836</v>
      </c>
      <c r="F1157" s="1198" t="s">
        <v>49</v>
      </c>
      <c r="G1157" s="1199">
        <v>57500000</v>
      </c>
      <c r="H1157" s="1199">
        <v>0</v>
      </c>
      <c r="I1157" s="1199">
        <v>68191965.769999996</v>
      </c>
      <c r="J1157" s="1200" t="s">
        <v>655</v>
      </c>
      <c r="K1157" s="1201"/>
      <c r="L1157" s="1202"/>
      <c r="M1157" s="1203"/>
      <c r="N1157" s="1204"/>
      <c r="O1157" s="1205"/>
      <c r="P1157" s="1205"/>
      <c r="Q1157" s="1206"/>
      <c r="R1157" s="1207"/>
    </row>
    <row r="1158" spans="1:18">
      <c r="A1158" s="1195"/>
      <c r="B1158" s="1196" t="s">
        <v>1355</v>
      </c>
      <c r="C1158" s="1196" t="s">
        <v>1356</v>
      </c>
      <c r="D1158" s="1196" t="s">
        <v>84</v>
      </c>
      <c r="E1158" s="1197">
        <v>40745</v>
      </c>
      <c r="F1158" s="1198"/>
      <c r="G1158" s="1199"/>
      <c r="H1158" s="1199"/>
      <c r="I1158" s="1199"/>
      <c r="J1158" s="1200"/>
      <c r="K1158" s="1201">
        <v>57500000</v>
      </c>
      <c r="L1158" s="1202"/>
      <c r="M1158" s="1203">
        <v>57500</v>
      </c>
      <c r="N1158" s="1204">
        <v>1000</v>
      </c>
      <c r="O1158" s="1205"/>
      <c r="P1158" s="1205"/>
      <c r="Q1158" s="1206">
        <v>2875000</v>
      </c>
      <c r="R1158" s="1207">
        <v>2875</v>
      </c>
    </row>
    <row r="1159" spans="1:18">
      <c r="A1159" s="1195" t="s">
        <v>1981</v>
      </c>
      <c r="B1159" s="1196" t="s">
        <v>1357</v>
      </c>
      <c r="C1159" s="1196" t="s">
        <v>1238</v>
      </c>
      <c r="D1159" s="1196" t="s">
        <v>90</v>
      </c>
      <c r="E1159" s="1197">
        <v>39857</v>
      </c>
      <c r="F1159" s="1198" t="s">
        <v>49</v>
      </c>
      <c r="G1159" s="1199">
        <v>21900000</v>
      </c>
      <c r="H1159" s="1199">
        <v>0</v>
      </c>
      <c r="I1159" s="1199">
        <v>25995452.079999998</v>
      </c>
      <c r="J1159" s="1200" t="s">
        <v>655</v>
      </c>
      <c r="K1159" s="1201"/>
      <c r="L1159" s="1202"/>
      <c r="M1159" s="1203"/>
      <c r="N1159" s="1204"/>
      <c r="O1159" s="1205"/>
      <c r="P1159" s="1205"/>
      <c r="Q1159" s="1206"/>
      <c r="R1159" s="1207"/>
    </row>
    <row r="1160" spans="1:18">
      <c r="A1160" s="1195"/>
      <c r="B1160" s="1196" t="s">
        <v>1357</v>
      </c>
      <c r="C1160" s="1196" t="s">
        <v>1238</v>
      </c>
      <c r="D1160" s="1196" t="s">
        <v>90</v>
      </c>
      <c r="E1160" s="1197">
        <v>40773</v>
      </c>
      <c r="F1160" s="1198"/>
      <c r="G1160" s="1199"/>
      <c r="H1160" s="1199"/>
      <c r="I1160" s="1199"/>
      <c r="J1160" s="1200"/>
      <c r="K1160" s="1201">
        <v>21900000</v>
      </c>
      <c r="L1160" s="1202"/>
      <c r="M1160" s="1203">
        <v>21900</v>
      </c>
      <c r="N1160" s="1204">
        <v>1000</v>
      </c>
      <c r="O1160" s="1205"/>
      <c r="P1160" s="1205"/>
      <c r="Q1160" s="1206">
        <v>1095000</v>
      </c>
      <c r="R1160" s="1207">
        <v>1095</v>
      </c>
    </row>
    <row r="1161" spans="1:18">
      <c r="A1161" s="1195" t="s">
        <v>1983</v>
      </c>
      <c r="B1161" s="1196" t="s">
        <v>1358</v>
      </c>
      <c r="C1161" s="1196" t="s">
        <v>1179</v>
      </c>
      <c r="D1161" s="1196" t="s">
        <v>111</v>
      </c>
      <c r="E1161" s="1197">
        <v>40151</v>
      </c>
      <c r="F1161" s="1198" t="s">
        <v>49</v>
      </c>
      <c r="G1161" s="1199">
        <v>6500000</v>
      </c>
      <c r="H1161" s="1199">
        <v>6500000</v>
      </c>
      <c r="I1161" s="1199">
        <v>1695116.22</v>
      </c>
      <c r="J1161" s="1200" t="s">
        <v>660</v>
      </c>
      <c r="K1161" s="1201"/>
      <c r="L1161" s="1202"/>
      <c r="M1161" s="1203"/>
      <c r="N1161" s="1204"/>
      <c r="O1161" s="1205"/>
      <c r="P1161" s="1205"/>
      <c r="Q1161" s="1206"/>
      <c r="R1161" s="1207"/>
    </row>
    <row r="1162" spans="1:18">
      <c r="A1162" s="1195" t="s">
        <v>1994</v>
      </c>
      <c r="B1162" s="1196" t="s">
        <v>1359</v>
      </c>
      <c r="C1162" s="1196" t="s">
        <v>1155</v>
      </c>
      <c r="D1162" s="1196" t="s">
        <v>123</v>
      </c>
      <c r="E1162" s="1197">
        <v>39850</v>
      </c>
      <c r="F1162" s="1198" t="s">
        <v>53</v>
      </c>
      <c r="G1162" s="1199">
        <v>5645000</v>
      </c>
      <c r="H1162" s="1199">
        <v>0</v>
      </c>
      <c r="I1162" s="1199">
        <v>6106008.5800000001</v>
      </c>
      <c r="J1162" s="1200" t="s">
        <v>655</v>
      </c>
      <c r="K1162" s="1201"/>
      <c r="L1162" s="1202"/>
      <c r="M1162" s="1203"/>
      <c r="N1162" s="1204"/>
      <c r="O1162" s="1205"/>
      <c r="P1162" s="1205"/>
      <c r="Q1162" s="1206"/>
      <c r="R1162" s="1207"/>
    </row>
    <row r="1163" spans="1:18">
      <c r="A1163" s="1195"/>
      <c r="B1163" s="1196" t="s">
        <v>1359</v>
      </c>
      <c r="C1163" s="1196" t="s">
        <v>1155</v>
      </c>
      <c r="D1163" s="1196" t="s">
        <v>123</v>
      </c>
      <c r="E1163" s="1197">
        <v>40445</v>
      </c>
      <c r="F1163" s="1198"/>
      <c r="G1163" s="1199"/>
      <c r="H1163" s="1199"/>
      <c r="I1163" s="1199"/>
      <c r="J1163" s="1200"/>
      <c r="K1163" s="1201">
        <v>5645000</v>
      </c>
      <c r="L1163" s="1202"/>
      <c r="M1163" s="1203">
        <v>5645</v>
      </c>
      <c r="N1163" s="1204">
        <v>1000</v>
      </c>
      <c r="O1163" s="1205"/>
      <c r="P1163" s="1205"/>
      <c r="Q1163" s="1206"/>
      <c r="R1163" s="1207"/>
    </row>
    <row r="1164" spans="1:18">
      <c r="A1164" s="1195">
        <v>8</v>
      </c>
      <c r="B1164" s="1196" t="s">
        <v>1360</v>
      </c>
      <c r="C1164" s="1196" t="s">
        <v>1361</v>
      </c>
      <c r="D1164" s="1196" t="s">
        <v>105</v>
      </c>
      <c r="E1164" s="1197">
        <v>39864</v>
      </c>
      <c r="F1164" s="1198" t="s">
        <v>49</v>
      </c>
      <c r="G1164" s="1199">
        <v>17280000</v>
      </c>
      <c r="H1164" s="1199">
        <v>17280000</v>
      </c>
      <c r="I1164" s="1199">
        <v>1399560</v>
      </c>
      <c r="J1164" s="1200" t="s">
        <v>660</v>
      </c>
      <c r="K1164" s="1201"/>
      <c r="L1164" s="1202"/>
      <c r="M1164" s="1203"/>
      <c r="N1164" s="1204"/>
      <c r="O1164" s="1205"/>
      <c r="P1164" s="1205"/>
      <c r="Q1164" s="1206"/>
      <c r="R1164" s="1207"/>
    </row>
    <row r="1165" spans="1:18">
      <c r="A1165" s="1195">
        <v>11</v>
      </c>
      <c r="B1165" s="1196" t="s">
        <v>1362</v>
      </c>
      <c r="C1165" s="1196" t="s">
        <v>1363</v>
      </c>
      <c r="D1165" s="1196" t="s">
        <v>98</v>
      </c>
      <c r="E1165" s="1197">
        <v>40004</v>
      </c>
      <c r="F1165" s="1198" t="s">
        <v>26</v>
      </c>
      <c r="G1165" s="1199">
        <v>950000000</v>
      </c>
      <c r="H1165" s="1199">
        <v>0</v>
      </c>
      <c r="I1165" s="1199">
        <v>1209851873.7</v>
      </c>
      <c r="J1165" s="1200" t="s">
        <v>655</v>
      </c>
      <c r="K1165" s="1201"/>
      <c r="L1165" s="1202"/>
      <c r="M1165" s="1203"/>
      <c r="N1165" s="1204"/>
      <c r="O1165" s="1205"/>
      <c r="P1165" s="1205"/>
      <c r="Q1165" s="1206"/>
      <c r="R1165" s="1207"/>
    </row>
    <row r="1166" spans="1:18">
      <c r="A1166" s="1195"/>
      <c r="B1166" s="1196" t="s">
        <v>1362</v>
      </c>
      <c r="C1166" s="1196" t="s">
        <v>1363</v>
      </c>
      <c r="D1166" s="1196" t="s">
        <v>98</v>
      </c>
      <c r="E1166" s="1197">
        <v>40359</v>
      </c>
      <c r="F1166" s="1198"/>
      <c r="G1166" s="1199"/>
      <c r="H1166" s="1199"/>
      <c r="I1166" s="1199"/>
      <c r="J1166" s="1200"/>
      <c r="K1166" s="1201">
        <v>950000000</v>
      </c>
      <c r="L1166" s="1202"/>
      <c r="M1166" s="1203">
        <v>950000</v>
      </c>
      <c r="N1166" s="1204">
        <v>1000</v>
      </c>
      <c r="O1166" s="1205"/>
      <c r="P1166" s="1205"/>
      <c r="Q1166" s="1206"/>
      <c r="R1166" s="1207"/>
    </row>
    <row r="1167" spans="1:18">
      <c r="A1167" s="1195"/>
      <c r="B1167" s="1196" t="s">
        <v>1362</v>
      </c>
      <c r="C1167" s="1196" t="s">
        <v>1363</v>
      </c>
      <c r="D1167" s="1196" t="s">
        <v>98</v>
      </c>
      <c r="E1167" s="1197">
        <v>40443</v>
      </c>
      <c r="F1167" s="1198"/>
      <c r="G1167" s="1199"/>
      <c r="H1167" s="1199"/>
      <c r="I1167" s="1199"/>
      <c r="J1167" s="1200"/>
      <c r="K1167" s="1201"/>
      <c r="L1167" s="1202"/>
      <c r="M1167" s="1203"/>
      <c r="N1167" s="1204"/>
      <c r="O1167" s="1205"/>
      <c r="P1167" s="1205"/>
      <c r="Q1167" s="1206">
        <v>213671319.19999999</v>
      </c>
      <c r="R1167" s="1207">
        <v>13049451</v>
      </c>
    </row>
    <row r="1168" spans="1:18">
      <c r="A1168" s="1195"/>
      <c r="B1168" s="1196" t="s">
        <v>1364</v>
      </c>
      <c r="C1168" s="1196" t="s">
        <v>1365</v>
      </c>
      <c r="D1168" s="1196" t="s">
        <v>128</v>
      </c>
      <c r="E1168" s="1197">
        <v>39794</v>
      </c>
      <c r="F1168" s="1198" t="s">
        <v>26</v>
      </c>
      <c r="G1168" s="1199">
        <v>25223000</v>
      </c>
      <c r="H1168" s="1199">
        <v>0</v>
      </c>
      <c r="I1168" s="1199">
        <v>26893046.600000001</v>
      </c>
      <c r="J1168" s="1200" t="s">
        <v>671</v>
      </c>
      <c r="K1168" s="1201"/>
      <c r="L1168" s="1202"/>
      <c r="M1168" s="1203"/>
      <c r="N1168" s="1204"/>
      <c r="O1168" s="1205"/>
      <c r="P1168" s="1205"/>
      <c r="Q1168" s="1206"/>
      <c r="R1168" s="1207"/>
    </row>
    <row r="1169" spans="1:18">
      <c r="A1169" s="1195"/>
      <c r="B1169" s="1196" t="s">
        <v>1364</v>
      </c>
      <c r="C1169" s="1196" t="s">
        <v>1365</v>
      </c>
      <c r="D1169" s="1196" t="s">
        <v>128</v>
      </c>
      <c r="E1169" s="1197">
        <v>41079</v>
      </c>
      <c r="F1169" s="1198"/>
      <c r="G1169" s="1199"/>
      <c r="H1169" s="1199"/>
      <c r="I1169" s="1199"/>
      <c r="J1169" s="1200"/>
      <c r="K1169" s="1201">
        <v>21923074.91</v>
      </c>
      <c r="L1169" s="1202">
        <v>-328846.12</v>
      </c>
      <c r="M1169" s="1203">
        <v>25223</v>
      </c>
      <c r="N1169" s="1204">
        <v>869.2</v>
      </c>
      <c r="O1169" s="1205">
        <v>-3299925.09</v>
      </c>
      <c r="P1169" s="1205"/>
      <c r="Q1169" s="1206"/>
      <c r="R1169" s="1207"/>
    </row>
    <row r="1170" spans="1:18">
      <c r="A1170" s="1195"/>
      <c r="B1170" s="1196" t="s">
        <v>1364</v>
      </c>
      <c r="C1170" s="1196" t="s">
        <v>1365</v>
      </c>
      <c r="D1170" s="1196" t="s">
        <v>128</v>
      </c>
      <c r="E1170" s="1197">
        <v>41108</v>
      </c>
      <c r="F1170" s="1198"/>
      <c r="G1170" s="1199"/>
      <c r="H1170" s="1199"/>
      <c r="I1170" s="1199"/>
      <c r="J1170" s="1200"/>
      <c r="K1170" s="1201"/>
      <c r="L1170" s="1202"/>
      <c r="M1170" s="1203"/>
      <c r="N1170" s="1204"/>
      <c r="O1170" s="1205"/>
      <c r="P1170" s="1205"/>
      <c r="Q1170" s="1206">
        <v>860326</v>
      </c>
      <c r="R1170" s="1207">
        <v>561343</v>
      </c>
    </row>
    <row r="1171" spans="1:18">
      <c r="A1171" s="1195">
        <v>8</v>
      </c>
      <c r="B1171" s="1196" t="s">
        <v>1366</v>
      </c>
      <c r="C1171" s="1196" t="s">
        <v>791</v>
      </c>
      <c r="D1171" s="1196" t="s">
        <v>111</v>
      </c>
      <c r="E1171" s="1197">
        <v>39850</v>
      </c>
      <c r="F1171" s="1198" t="s">
        <v>49</v>
      </c>
      <c r="G1171" s="1199">
        <v>3072000</v>
      </c>
      <c r="H1171" s="1199">
        <v>0</v>
      </c>
      <c r="I1171" s="1199">
        <v>2000881.54</v>
      </c>
      <c r="J1171" s="1200" t="s">
        <v>671</v>
      </c>
      <c r="K1171" s="1201"/>
      <c r="L1171" s="1202"/>
      <c r="M1171" s="1203"/>
      <c r="N1171" s="1204"/>
      <c r="O1171" s="1205"/>
      <c r="P1171" s="1205"/>
      <c r="Q1171" s="1206"/>
      <c r="R1171" s="1207"/>
    </row>
    <row r="1172" spans="1:18">
      <c r="A1172" s="1195"/>
      <c r="B1172" s="1196" t="s">
        <v>1366</v>
      </c>
      <c r="C1172" s="1196" t="s">
        <v>791</v>
      </c>
      <c r="D1172" s="1196" t="s">
        <v>111</v>
      </c>
      <c r="E1172" s="1197">
        <v>41976</v>
      </c>
      <c r="F1172" s="1198"/>
      <c r="G1172" s="1199"/>
      <c r="H1172" s="1199"/>
      <c r="I1172" s="1199"/>
      <c r="J1172" s="1200"/>
      <c r="K1172" s="1201">
        <v>1195906.25</v>
      </c>
      <c r="L1172" s="1202"/>
      <c r="M1172" s="1203">
        <v>1925</v>
      </c>
      <c r="N1172" s="1204">
        <v>621.20000000000005</v>
      </c>
      <c r="O1172" s="1205">
        <v>-729093.75</v>
      </c>
      <c r="P1172" s="1205"/>
      <c r="Q1172" s="1206"/>
      <c r="R1172" s="1207"/>
    </row>
    <row r="1173" spans="1:18">
      <c r="A1173" s="1195"/>
      <c r="B1173" s="1196" t="s">
        <v>1366</v>
      </c>
      <c r="C1173" s="1196" t="s">
        <v>791</v>
      </c>
      <c r="D1173" s="1196" t="s">
        <v>111</v>
      </c>
      <c r="E1173" s="1197">
        <v>41977</v>
      </c>
      <c r="F1173" s="1198"/>
      <c r="G1173" s="1199"/>
      <c r="H1173" s="1199"/>
      <c r="I1173" s="1199"/>
      <c r="J1173" s="1200"/>
      <c r="K1173" s="1201">
        <v>712573.75</v>
      </c>
      <c r="L1173" s="1202"/>
      <c r="M1173" s="1203">
        <v>1147</v>
      </c>
      <c r="N1173" s="1204">
        <v>621.20000000000005</v>
      </c>
      <c r="O1173" s="1205">
        <v>-434426.25</v>
      </c>
      <c r="P1173" s="1205"/>
      <c r="Q1173" s="1206">
        <v>92401.54</v>
      </c>
      <c r="R1173" s="1207">
        <v>154</v>
      </c>
    </row>
    <row r="1174" spans="1:18">
      <c r="A1174" s="1195">
        <v>11</v>
      </c>
      <c r="B1174" s="1196" t="s">
        <v>1367</v>
      </c>
      <c r="C1174" s="1196" t="s">
        <v>1368</v>
      </c>
      <c r="D1174" s="1196" t="s">
        <v>177</v>
      </c>
      <c r="E1174" s="1197">
        <v>39794</v>
      </c>
      <c r="F1174" s="1198" t="s">
        <v>26</v>
      </c>
      <c r="G1174" s="1199">
        <v>15000000</v>
      </c>
      <c r="H1174" s="1199">
        <v>0</v>
      </c>
      <c r="I1174" s="1199">
        <v>16260000</v>
      </c>
      <c r="J1174" s="1200" t="s">
        <v>655</v>
      </c>
      <c r="K1174" s="1201"/>
      <c r="L1174" s="1202"/>
      <c r="M1174" s="1203"/>
      <c r="N1174" s="1204"/>
      <c r="O1174" s="1205"/>
      <c r="P1174" s="1205"/>
      <c r="Q1174" s="1206"/>
      <c r="R1174" s="1207"/>
    </row>
    <row r="1175" spans="1:18">
      <c r="A1175" s="1195"/>
      <c r="B1175" s="1196" t="s">
        <v>1367</v>
      </c>
      <c r="C1175" s="1196" t="s">
        <v>1368</v>
      </c>
      <c r="D1175" s="1196" t="s">
        <v>177</v>
      </c>
      <c r="E1175" s="1197">
        <v>40135</v>
      </c>
      <c r="F1175" s="1198"/>
      <c r="G1175" s="1199"/>
      <c r="H1175" s="1199"/>
      <c r="I1175" s="1199"/>
      <c r="J1175" s="1200"/>
      <c r="K1175" s="1201">
        <v>15000000</v>
      </c>
      <c r="L1175" s="1202"/>
      <c r="M1175" s="1203">
        <v>15000</v>
      </c>
      <c r="N1175" s="1204">
        <v>1000</v>
      </c>
      <c r="O1175" s="1205"/>
      <c r="P1175" s="1205"/>
      <c r="Q1175" s="1206"/>
      <c r="R1175" s="1207"/>
    </row>
    <row r="1176" spans="1:18">
      <c r="A1176" s="1195"/>
      <c r="B1176" s="1196" t="s">
        <v>1367</v>
      </c>
      <c r="C1176" s="1196" t="s">
        <v>1368</v>
      </c>
      <c r="D1176" s="1196" t="s">
        <v>177</v>
      </c>
      <c r="E1176" s="1197">
        <v>40163</v>
      </c>
      <c r="F1176" s="1198"/>
      <c r="G1176" s="1199"/>
      <c r="H1176" s="1199"/>
      <c r="I1176" s="1199"/>
      <c r="J1176" s="1200"/>
      <c r="K1176" s="1201"/>
      <c r="L1176" s="1202"/>
      <c r="M1176" s="1203"/>
      <c r="N1176" s="1204"/>
      <c r="O1176" s="1205"/>
      <c r="P1176" s="1205"/>
      <c r="Q1176" s="1206">
        <v>560000</v>
      </c>
      <c r="R1176" s="1207">
        <v>209497</v>
      </c>
    </row>
    <row r="1177" spans="1:18">
      <c r="A1177" s="1195" t="s">
        <v>2040</v>
      </c>
      <c r="B1177" s="1196" t="s">
        <v>1369</v>
      </c>
      <c r="C1177" s="1196" t="s">
        <v>1370</v>
      </c>
      <c r="D1177" s="1196" t="s">
        <v>55</v>
      </c>
      <c r="E1177" s="1197">
        <v>39990</v>
      </c>
      <c r="F1177" s="1198" t="s">
        <v>53</v>
      </c>
      <c r="G1177" s="1199">
        <v>11735000</v>
      </c>
      <c r="H1177" s="1199">
        <v>0</v>
      </c>
      <c r="I1177" s="1199">
        <v>12409762.5</v>
      </c>
      <c r="J1177" s="1200" t="s">
        <v>655</v>
      </c>
      <c r="K1177" s="1201"/>
      <c r="L1177" s="1202"/>
      <c r="M1177" s="1203"/>
      <c r="N1177" s="1204"/>
      <c r="O1177" s="1205"/>
      <c r="P1177" s="1205"/>
      <c r="Q1177" s="1206"/>
      <c r="R1177" s="1207"/>
    </row>
    <row r="1178" spans="1:18">
      <c r="A1178" s="1195"/>
      <c r="B1178" s="1196" t="s">
        <v>1369</v>
      </c>
      <c r="C1178" s="1196" t="s">
        <v>1370</v>
      </c>
      <c r="D1178" s="1196" t="s">
        <v>55</v>
      </c>
      <c r="E1178" s="1197">
        <v>40410</v>
      </c>
      <c r="F1178" s="1198"/>
      <c r="G1178" s="1199"/>
      <c r="H1178" s="1199"/>
      <c r="I1178" s="1199"/>
      <c r="J1178" s="1200"/>
      <c r="K1178" s="1201">
        <v>11735000</v>
      </c>
      <c r="L1178" s="1202"/>
      <c r="M1178" s="1203">
        <v>11735</v>
      </c>
      <c r="N1178" s="1204">
        <v>1000</v>
      </c>
      <c r="O1178" s="1205"/>
      <c r="P1178" s="1205"/>
      <c r="Q1178" s="1206"/>
      <c r="R1178" s="1207"/>
    </row>
    <row r="1179" spans="1:18">
      <c r="A1179" s="1195">
        <v>11</v>
      </c>
      <c r="B1179" s="1196" t="s">
        <v>1371</v>
      </c>
      <c r="C1179" s="1196" t="s">
        <v>990</v>
      </c>
      <c r="D1179" s="1196" t="s">
        <v>16</v>
      </c>
      <c r="E1179" s="1197">
        <v>39805</v>
      </c>
      <c r="F1179" s="1198" t="s">
        <v>26</v>
      </c>
      <c r="G1179" s="1199">
        <v>600000000</v>
      </c>
      <c r="H1179" s="1199">
        <v>0</v>
      </c>
      <c r="I1179" s="1199">
        <v>718392161.34000003</v>
      </c>
      <c r="J1179" s="1200" t="s">
        <v>655</v>
      </c>
      <c r="K1179" s="1201"/>
      <c r="L1179" s="1202"/>
      <c r="M1179" s="1203"/>
      <c r="N1179" s="1204"/>
      <c r="O1179" s="1205"/>
      <c r="P1179" s="1205"/>
      <c r="Q1179" s="1206"/>
      <c r="R1179" s="1207"/>
    </row>
    <row r="1180" spans="1:18">
      <c r="A1180" s="1195"/>
      <c r="B1180" s="1196" t="s">
        <v>1371</v>
      </c>
      <c r="C1180" s="1196" t="s">
        <v>990</v>
      </c>
      <c r="D1180" s="1196" t="s">
        <v>16</v>
      </c>
      <c r="E1180" s="1197">
        <v>40681</v>
      </c>
      <c r="F1180" s="1198"/>
      <c r="G1180" s="1199"/>
      <c r="H1180" s="1199"/>
      <c r="I1180" s="1199"/>
      <c r="J1180" s="1200"/>
      <c r="K1180" s="1201">
        <v>370000000</v>
      </c>
      <c r="L1180" s="1202"/>
      <c r="M1180" s="1203">
        <v>370000</v>
      </c>
      <c r="N1180" s="1204">
        <v>1000</v>
      </c>
      <c r="O1180" s="1205"/>
      <c r="P1180" s="1205"/>
      <c r="Q1180" s="1206"/>
      <c r="R1180" s="1207"/>
    </row>
    <row r="1181" spans="1:18">
      <c r="A1181" s="1195"/>
      <c r="B1181" s="1196" t="s">
        <v>1371</v>
      </c>
      <c r="C1181" s="1196" t="s">
        <v>990</v>
      </c>
      <c r="D1181" s="1196" t="s">
        <v>16</v>
      </c>
      <c r="E1181" s="1197">
        <v>41142</v>
      </c>
      <c r="F1181" s="1198"/>
      <c r="G1181" s="1199"/>
      <c r="H1181" s="1199"/>
      <c r="I1181" s="1199"/>
      <c r="J1181" s="1200"/>
      <c r="K1181" s="1201">
        <v>230000000</v>
      </c>
      <c r="L1181" s="1202"/>
      <c r="M1181" s="1203">
        <v>230000</v>
      </c>
      <c r="N1181" s="1204">
        <v>1000</v>
      </c>
      <c r="O1181" s="1205"/>
      <c r="P1181" s="1205"/>
      <c r="Q1181" s="1206"/>
      <c r="R1181" s="1207"/>
    </row>
    <row r="1182" spans="1:18">
      <c r="A1182" s="1195"/>
      <c r="B1182" s="1196" t="s">
        <v>1371</v>
      </c>
      <c r="C1182" s="1196" t="s">
        <v>990</v>
      </c>
      <c r="D1182" s="1196" t="s">
        <v>16</v>
      </c>
      <c r="E1182" s="1197">
        <v>41260</v>
      </c>
      <c r="F1182" s="1198"/>
      <c r="G1182" s="1199"/>
      <c r="H1182" s="1199"/>
      <c r="I1182" s="1199"/>
      <c r="J1182" s="1200"/>
      <c r="K1182" s="1201"/>
      <c r="L1182" s="1202"/>
      <c r="M1182" s="1203"/>
      <c r="N1182" s="1204"/>
      <c r="O1182" s="1205"/>
      <c r="P1182" s="1205"/>
      <c r="Q1182" s="1206">
        <v>31838761.34</v>
      </c>
      <c r="R1182" s="1207">
        <v>1218522</v>
      </c>
    </row>
    <row r="1183" spans="1:18">
      <c r="A1183" s="1195"/>
      <c r="B1183" s="1196" t="s">
        <v>1372</v>
      </c>
      <c r="C1183" s="1196" t="s">
        <v>1373</v>
      </c>
      <c r="D1183" s="1196" t="s">
        <v>38</v>
      </c>
      <c r="E1183" s="1197">
        <v>39927</v>
      </c>
      <c r="F1183" s="1198" t="s">
        <v>26</v>
      </c>
      <c r="G1183" s="1199">
        <v>11000000</v>
      </c>
      <c r="H1183" s="1199">
        <v>0</v>
      </c>
      <c r="I1183" s="1199">
        <v>13521828.15</v>
      </c>
      <c r="J1183" s="1200" t="s">
        <v>671</v>
      </c>
      <c r="K1183" s="1201"/>
      <c r="L1183" s="1202"/>
      <c r="M1183" s="1203"/>
      <c r="N1183" s="1204"/>
      <c r="O1183" s="1205"/>
      <c r="P1183" s="1205"/>
      <c r="Q1183" s="1206"/>
      <c r="R1183" s="1207"/>
    </row>
    <row r="1184" spans="1:18">
      <c r="A1184" s="1195"/>
      <c r="B1184" s="1196" t="s">
        <v>1372</v>
      </c>
      <c r="C1184" s="1196" t="s">
        <v>1373</v>
      </c>
      <c r="D1184" s="1196" t="s">
        <v>38</v>
      </c>
      <c r="E1184" s="1197">
        <v>41150</v>
      </c>
      <c r="F1184" s="1198"/>
      <c r="G1184" s="1199"/>
      <c r="H1184" s="1199"/>
      <c r="I1184" s="1199"/>
      <c r="J1184" s="1200"/>
      <c r="K1184" s="1201">
        <v>10538990</v>
      </c>
      <c r="L1184" s="1202">
        <v>-158084.85</v>
      </c>
      <c r="M1184" s="1203">
        <v>11000</v>
      </c>
      <c r="N1184" s="1204">
        <v>958.1</v>
      </c>
      <c r="O1184" s="1205">
        <v>-461010</v>
      </c>
      <c r="P1184" s="1205"/>
      <c r="Q1184" s="1206"/>
      <c r="R1184" s="1207"/>
    </row>
    <row r="1185" spans="1:18">
      <c r="A1185" s="1195"/>
      <c r="B1185" s="1196" t="s">
        <v>1372</v>
      </c>
      <c r="C1185" s="1196" t="s">
        <v>1373</v>
      </c>
      <c r="D1185" s="1196" t="s">
        <v>38</v>
      </c>
      <c r="E1185" s="1197">
        <v>41262</v>
      </c>
      <c r="F1185" s="1198"/>
      <c r="G1185" s="1199"/>
      <c r="H1185" s="1199"/>
      <c r="I1185" s="1199"/>
      <c r="J1185" s="1200"/>
      <c r="K1185" s="1201"/>
      <c r="L1185" s="1202"/>
      <c r="M1185" s="1203"/>
      <c r="N1185" s="1204"/>
      <c r="O1185" s="1205"/>
      <c r="P1185" s="1205"/>
      <c r="Q1185" s="1206">
        <v>1300000</v>
      </c>
      <c r="R1185" s="1207">
        <v>398734</v>
      </c>
    </row>
    <row r="1186" spans="1:18">
      <c r="A1186" s="1195">
        <v>8</v>
      </c>
      <c r="B1186" s="1196" t="s">
        <v>1374</v>
      </c>
      <c r="C1186" s="1196" t="s">
        <v>1145</v>
      </c>
      <c r="D1186" s="1196" t="s">
        <v>82</v>
      </c>
      <c r="E1186" s="1197">
        <v>39885</v>
      </c>
      <c r="F1186" s="1198" t="s">
        <v>49</v>
      </c>
      <c r="G1186" s="1199">
        <v>3370000</v>
      </c>
      <c r="H1186" s="1199">
        <v>0</v>
      </c>
      <c r="I1186" s="1199">
        <v>3773495.65</v>
      </c>
      <c r="J1186" s="1200" t="s">
        <v>671</v>
      </c>
      <c r="K1186" s="1201"/>
      <c r="L1186" s="1202"/>
      <c r="M1186" s="1203"/>
      <c r="N1186" s="1204"/>
      <c r="O1186" s="1205"/>
      <c r="P1186" s="1205"/>
      <c r="Q1186" s="1206"/>
      <c r="R1186" s="1207"/>
    </row>
    <row r="1187" spans="1:18">
      <c r="A1187" s="1195"/>
      <c r="B1187" s="1196" t="s">
        <v>1374</v>
      </c>
      <c r="C1187" s="1196" t="s">
        <v>1145</v>
      </c>
      <c r="D1187" s="1196" t="s">
        <v>82</v>
      </c>
      <c r="E1187" s="1197">
        <v>41597</v>
      </c>
      <c r="F1187" s="1198"/>
      <c r="G1187" s="1199"/>
      <c r="H1187" s="1199"/>
      <c r="I1187" s="1199"/>
      <c r="J1187" s="1200"/>
      <c r="K1187" s="1201">
        <v>3370000</v>
      </c>
      <c r="L1187" s="1202"/>
      <c r="M1187" s="1203">
        <v>3370</v>
      </c>
      <c r="N1187" s="1204">
        <v>1022.6</v>
      </c>
      <c r="O1187" s="1205"/>
      <c r="P1187" s="1205">
        <v>76195.7</v>
      </c>
      <c r="Q1187" s="1206">
        <v>182878.45</v>
      </c>
      <c r="R1187" s="1207">
        <v>169</v>
      </c>
    </row>
    <row r="1188" spans="1:18">
      <c r="A1188" s="1195"/>
      <c r="B1188" s="1196" t="s">
        <v>1374</v>
      </c>
      <c r="C1188" s="1196" t="s">
        <v>1145</v>
      </c>
      <c r="D1188" s="1196" t="s">
        <v>82</v>
      </c>
      <c r="E1188" s="1197">
        <v>41645</v>
      </c>
      <c r="F1188" s="1198"/>
      <c r="G1188" s="1199"/>
      <c r="H1188" s="1199"/>
      <c r="I1188" s="1199"/>
      <c r="J1188" s="1200"/>
      <c r="K1188" s="1201"/>
      <c r="L1188" s="1202">
        <v>-25000</v>
      </c>
      <c r="M1188" s="1203"/>
      <c r="N1188" s="1204"/>
      <c r="O1188" s="1205"/>
      <c r="P1188" s="1205"/>
      <c r="Q1188" s="1206"/>
      <c r="R1188" s="1207"/>
    </row>
    <row r="1189" spans="1:18">
      <c r="A1189" s="1195" t="s">
        <v>2041</v>
      </c>
      <c r="B1189" s="1196" t="s">
        <v>1375</v>
      </c>
      <c r="C1189" s="1196" t="s">
        <v>1133</v>
      </c>
      <c r="D1189" s="1196" t="s">
        <v>97</v>
      </c>
      <c r="E1189" s="1197">
        <v>39805</v>
      </c>
      <c r="F1189" s="1198" t="s">
        <v>49</v>
      </c>
      <c r="G1189" s="1199">
        <v>13795000</v>
      </c>
      <c r="H1189" s="1199">
        <v>0</v>
      </c>
      <c r="I1189" s="1199">
        <v>16146467.869999999</v>
      </c>
      <c r="J1189" s="1200" t="s">
        <v>655</v>
      </c>
      <c r="K1189" s="1201"/>
      <c r="L1189" s="1202"/>
      <c r="M1189" s="1203"/>
      <c r="N1189" s="1204"/>
      <c r="O1189" s="1205"/>
      <c r="P1189" s="1205"/>
      <c r="Q1189" s="1206"/>
      <c r="R1189" s="1207"/>
    </row>
    <row r="1190" spans="1:18">
      <c r="A1190" s="1195"/>
      <c r="B1190" s="1196" t="s">
        <v>1375</v>
      </c>
      <c r="C1190" s="1196" t="s">
        <v>1133</v>
      </c>
      <c r="D1190" s="1196" t="s">
        <v>97</v>
      </c>
      <c r="E1190" s="1197">
        <v>40141</v>
      </c>
      <c r="F1190" s="1198"/>
      <c r="G1190" s="1199"/>
      <c r="H1190" s="1199"/>
      <c r="I1190" s="1199"/>
      <c r="J1190" s="1200"/>
      <c r="K1190" s="1201">
        <v>3455000</v>
      </c>
      <c r="L1190" s="1202"/>
      <c r="M1190" s="1203">
        <v>3455</v>
      </c>
      <c r="N1190" s="1204">
        <v>1000</v>
      </c>
      <c r="O1190" s="1205"/>
      <c r="P1190" s="1205"/>
      <c r="Q1190" s="1206"/>
      <c r="R1190" s="1207"/>
    </row>
    <row r="1191" spans="1:18">
      <c r="A1191" s="1195"/>
      <c r="B1191" s="1196" t="s">
        <v>1375</v>
      </c>
      <c r="C1191" s="1196" t="s">
        <v>1133</v>
      </c>
      <c r="D1191" s="1196" t="s">
        <v>97</v>
      </c>
      <c r="E1191" s="1197">
        <v>40702</v>
      </c>
      <c r="F1191" s="1198"/>
      <c r="G1191" s="1199"/>
      <c r="H1191" s="1199"/>
      <c r="I1191" s="1199"/>
      <c r="J1191" s="1200"/>
      <c r="K1191" s="1201">
        <v>3455000</v>
      </c>
      <c r="L1191" s="1202"/>
      <c r="M1191" s="1203">
        <v>3455</v>
      </c>
      <c r="N1191" s="1204">
        <v>1000</v>
      </c>
      <c r="O1191" s="1205"/>
      <c r="P1191" s="1205"/>
      <c r="Q1191" s="1206"/>
      <c r="R1191" s="1207"/>
    </row>
    <row r="1192" spans="1:18">
      <c r="A1192" s="1195"/>
      <c r="B1192" s="1196" t="s">
        <v>1375</v>
      </c>
      <c r="C1192" s="1196" t="s">
        <v>1133</v>
      </c>
      <c r="D1192" s="1196" t="s">
        <v>97</v>
      </c>
      <c r="E1192" s="1197">
        <v>40773</v>
      </c>
      <c r="F1192" s="1198"/>
      <c r="G1192" s="1199"/>
      <c r="H1192" s="1199"/>
      <c r="I1192" s="1199"/>
      <c r="J1192" s="1200"/>
      <c r="K1192" s="1201">
        <v>6885000</v>
      </c>
      <c r="L1192" s="1202"/>
      <c r="M1192" s="1203">
        <v>6885</v>
      </c>
      <c r="N1192" s="1204">
        <v>1000</v>
      </c>
      <c r="O1192" s="1205"/>
      <c r="P1192" s="1205"/>
      <c r="Q1192" s="1206">
        <v>690000</v>
      </c>
      <c r="R1192" s="1207">
        <v>690</v>
      </c>
    </row>
    <row r="1193" spans="1:18">
      <c r="A1193" s="1195" t="s">
        <v>1979</v>
      </c>
      <c r="B1193" s="1196" t="s">
        <v>1376</v>
      </c>
      <c r="C1193" s="1196" t="s">
        <v>1377</v>
      </c>
      <c r="D1193" s="1196" t="s">
        <v>98</v>
      </c>
      <c r="E1193" s="1197">
        <v>40176</v>
      </c>
      <c r="F1193" s="1198" t="s">
        <v>49</v>
      </c>
      <c r="G1193" s="1199">
        <v>4500000</v>
      </c>
      <c r="H1193" s="1199">
        <v>0</v>
      </c>
      <c r="I1193" s="1199">
        <v>5263187.5</v>
      </c>
      <c r="J1193" s="1200" t="s">
        <v>655</v>
      </c>
      <c r="K1193" s="1201"/>
      <c r="L1193" s="1202"/>
      <c r="M1193" s="1203"/>
      <c r="N1193" s="1204"/>
      <c r="O1193" s="1205"/>
      <c r="P1193" s="1205"/>
      <c r="Q1193" s="1206"/>
      <c r="R1193" s="1207"/>
    </row>
    <row r="1194" spans="1:18">
      <c r="A1194" s="1195"/>
      <c r="B1194" s="1196" t="s">
        <v>1376</v>
      </c>
      <c r="C1194" s="1196" t="s">
        <v>1377</v>
      </c>
      <c r="D1194" s="1196" t="s">
        <v>98</v>
      </c>
      <c r="E1194" s="1197">
        <v>40977</v>
      </c>
      <c r="F1194" s="1198"/>
      <c r="G1194" s="1199"/>
      <c r="H1194" s="1199"/>
      <c r="I1194" s="1199"/>
      <c r="J1194" s="1200"/>
      <c r="K1194" s="1201">
        <v>4500000</v>
      </c>
      <c r="L1194" s="1202"/>
      <c r="M1194" s="1203">
        <v>4500</v>
      </c>
      <c r="N1194" s="1204">
        <v>1000</v>
      </c>
      <c r="O1194" s="1205"/>
      <c r="P1194" s="1205"/>
      <c r="Q1194" s="1206">
        <v>225000</v>
      </c>
      <c r="R1194" s="1207">
        <v>225</v>
      </c>
    </row>
    <row r="1195" spans="1:18">
      <c r="A1195" s="1195"/>
      <c r="B1195" s="1196" t="s">
        <v>1378</v>
      </c>
      <c r="C1195" s="1196" t="s">
        <v>1379</v>
      </c>
      <c r="D1195" s="1196" t="s">
        <v>101</v>
      </c>
      <c r="E1195" s="1197">
        <v>39829</v>
      </c>
      <c r="F1195" s="1198" t="s">
        <v>26</v>
      </c>
      <c r="G1195" s="1199">
        <v>57000000</v>
      </c>
      <c r="H1195" s="1199">
        <v>0</v>
      </c>
      <c r="I1195" s="1199">
        <v>62949121.280000001</v>
      </c>
      <c r="J1195" s="1200" t="s">
        <v>671</v>
      </c>
      <c r="K1195" s="1201"/>
      <c r="L1195" s="1202"/>
      <c r="M1195" s="1203"/>
      <c r="N1195" s="1204"/>
      <c r="O1195" s="1205"/>
      <c r="P1195" s="1205"/>
      <c r="Q1195" s="1206"/>
      <c r="R1195" s="1207"/>
    </row>
    <row r="1196" spans="1:18">
      <c r="A1196" s="1195"/>
      <c r="B1196" s="1196" t="s">
        <v>1378</v>
      </c>
      <c r="C1196" s="1196" t="s">
        <v>1379</v>
      </c>
      <c r="D1196" s="1196" t="s">
        <v>101</v>
      </c>
      <c r="E1196" s="1197">
        <v>41002</v>
      </c>
      <c r="F1196" s="1198"/>
      <c r="G1196" s="1199"/>
      <c r="H1196" s="1199"/>
      <c r="I1196" s="1199"/>
      <c r="J1196" s="1200"/>
      <c r="K1196" s="1201">
        <v>53073270</v>
      </c>
      <c r="L1196" s="1202">
        <v>-796099.05</v>
      </c>
      <c r="M1196" s="1203">
        <v>57000</v>
      </c>
      <c r="N1196" s="1204">
        <v>931.1</v>
      </c>
      <c r="O1196" s="1205">
        <v>-3926730</v>
      </c>
      <c r="P1196" s="1205"/>
      <c r="Q1196" s="1206"/>
      <c r="R1196" s="1207"/>
    </row>
    <row r="1197" spans="1:18">
      <c r="A1197" s="1195"/>
      <c r="B1197" s="1196" t="s">
        <v>1378</v>
      </c>
      <c r="C1197" s="1196" t="s">
        <v>1379</v>
      </c>
      <c r="D1197" s="1196" t="s">
        <v>101</v>
      </c>
      <c r="E1197" s="1197">
        <v>41436</v>
      </c>
      <c r="F1197" s="1198"/>
      <c r="G1197" s="1199"/>
      <c r="H1197" s="1199"/>
      <c r="I1197" s="1199"/>
      <c r="J1197" s="1200"/>
      <c r="K1197" s="1201"/>
      <c r="L1197" s="1202"/>
      <c r="M1197" s="1203"/>
      <c r="N1197" s="1204"/>
      <c r="O1197" s="1205"/>
      <c r="P1197" s="1205"/>
      <c r="Q1197" s="1206">
        <v>1512177</v>
      </c>
      <c r="R1197" s="1207">
        <v>571906</v>
      </c>
    </row>
    <row r="1198" spans="1:18">
      <c r="A1198" s="1195">
        <v>11</v>
      </c>
      <c r="B1198" s="1196" t="s">
        <v>1380</v>
      </c>
      <c r="C1198" s="1196" t="s">
        <v>1381</v>
      </c>
      <c r="D1198" s="1196" t="s">
        <v>81</v>
      </c>
      <c r="E1198" s="1197">
        <v>39787</v>
      </c>
      <c r="F1198" s="1198" t="s">
        <v>26</v>
      </c>
      <c r="G1198" s="1199">
        <v>1700000</v>
      </c>
      <c r="H1198" s="1199">
        <v>0</v>
      </c>
      <c r="I1198" s="1199">
        <v>1829711.12</v>
      </c>
      <c r="J1198" s="1200" t="s">
        <v>655</v>
      </c>
      <c r="K1198" s="1201"/>
      <c r="L1198" s="1202"/>
      <c r="M1198" s="1203"/>
      <c r="N1198" s="1204"/>
      <c r="O1198" s="1205"/>
      <c r="P1198" s="1205"/>
      <c r="Q1198" s="1206"/>
      <c r="R1198" s="1207"/>
    </row>
    <row r="1199" spans="1:18">
      <c r="A1199" s="1195"/>
      <c r="B1199" s="1196" t="s">
        <v>1380</v>
      </c>
      <c r="C1199" s="1196" t="s">
        <v>1381</v>
      </c>
      <c r="D1199" s="1196" t="s">
        <v>81</v>
      </c>
      <c r="E1199" s="1197">
        <v>40072</v>
      </c>
      <c r="F1199" s="1198"/>
      <c r="G1199" s="1199"/>
      <c r="H1199" s="1199"/>
      <c r="I1199" s="1199"/>
      <c r="J1199" s="1200"/>
      <c r="K1199" s="1201">
        <v>1700000</v>
      </c>
      <c r="L1199" s="1202"/>
      <c r="M1199" s="1203">
        <v>1700</v>
      </c>
      <c r="N1199" s="1204">
        <v>1000</v>
      </c>
      <c r="O1199" s="1205"/>
      <c r="P1199" s="1205"/>
      <c r="Q1199" s="1206"/>
      <c r="R1199" s="1207"/>
    </row>
    <row r="1200" spans="1:18">
      <c r="A1200" s="1195"/>
      <c r="B1200" s="1196" t="s">
        <v>1380</v>
      </c>
      <c r="C1200" s="1196" t="s">
        <v>1381</v>
      </c>
      <c r="D1200" s="1196" t="s">
        <v>81</v>
      </c>
      <c r="E1200" s="1197">
        <v>40100</v>
      </c>
      <c r="F1200" s="1198"/>
      <c r="G1200" s="1199"/>
      <c r="H1200" s="1199"/>
      <c r="I1200" s="1199"/>
      <c r="J1200" s="1200"/>
      <c r="K1200" s="1201"/>
      <c r="L1200" s="1202"/>
      <c r="M1200" s="1203"/>
      <c r="N1200" s="1204"/>
      <c r="O1200" s="1205"/>
      <c r="P1200" s="1205"/>
      <c r="Q1200" s="1206">
        <v>63363.9</v>
      </c>
      <c r="R1200" s="1207">
        <v>29480</v>
      </c>
    </row>
    <row r="1201" spans="1:18">
      <c r="A1201" s="1195" t="s">
        <v>1980</v>
      </c>
      <c r="B1201" s="1196" t="s">
        <v>1382</v>
      </c>
      <c r="C1201" s="1196" t="s">
        <v>1383</v>
      </c>
      <c r="D1201" s="1196" t="s">
        <v>80</v>
      </c>
      <c r="E1201" s="1197">
        <v>39983</v>
      </c>
      <c r="F1201" s="1198" t="s">
        <v>160</v>
      </c>
      <c r="G1201" s="1199">
        <v>2639000</v>
      </c>
      <c r="H1201" s="1199">
        <v>0</v>
      </c>
      <c r="I1201" s="1199">
        <v>3438793.11</v>
      </c>
      <c r="J1201" s="1200" t="s">
        <v>671</v>
      </c>
      <c r="K1201" s="1201"/>
      <c r="L1201" s="1202"/>
      <c r="M1201" s="1203"/>
      <c r="N1201" s="1204"/>
      <c r="O1201" s="1205"/>
      <c r="P1201" s="1205"/>
      <c r="Q1201" s="1206"/>
      <c r="R1201" s="1207"/>
    </row>
    <row r="1202" spans="1:18">
      <c r="A1202" s="1195"/>
      <c r="B1202" s="1196" t="s">
        <v>1382</v>
      </c>
      <c r="C1202" s="1196" t="s">
        <v>1383</v>
      </c>
      <c r="D1202" s="1196" t="s">
        <v>80</v>
      </c>
      <c r="E1202" s="1197">
        <v>41253</v>
      </c>
      <c r="F1202" s="1198"/>
      <c r="G1202" s="1199"/>
      <c r="H1202" s="1199"/>
      <c r="I1202" s="1199"/>
      <c r="J1202" s="1200"/>
      <c r="K1202" s="1201"/>
      <c r="L1202" s="1202"/>
      <c r="M1202" s="1203"/>
      <c r="N1202" s="1204"/>
      <c r="O1202" s="1205"/>
      <c r="P1202" s="1205"/>
      <c r="Q1202" s="1206">
        <v>11385.02</v>
      </c>
      <c r="R1202" s="1207">
        <v>14000</v>
      </c>
    </row>
    <row r="1203" spans="1:18">
      <c r="A1203" s="1195"/>
      <c r="B1203" s="1196" t="s">
        <v>1382</v>
      </c>
      <c r="C1203" s="1196" t="s">
        <v>1383</v>
      </c>
      <c r="D1203" s="1196" t="s">
        <v>80</v>
      </c>
      <c r="E1203" s="1197">
        <v>41254</v>
      </c>
      <c r="F1203" s="1198"/>
      <c r="G1203" s="1199"/>
      <c r="H1203" s="1199"/>
      <c r="I1203" s="1199"/>
      <c r="J1203" s="1200"/>
      <c r="K1203" s="1201">
        <v>2586404.73</v>
      </c>
      <c r="L1203" s="1202"/>
      <c r="M1203" s="1203">
        <v>2639000</v>
      </c>
      <c r="N1203" s="1204">
        <v>0.98009999999999997</v>
      </c>
      <c r="O1203" s="1205">
        <v>-52595.27</v>
      </c>
      <c r="P1203" s="1205"/>
      <c r="Q1203" s="1206">
        <v>95959.5</v>
      </c>
      <c r="R1203" s="1207">
        <v>118000</v>
      </c>
    </row>
    <row r="1204" spans="1:18">
      <c r="A1204" s="1195"/>
      <c r="B1204" s="1196" t="s">
        <v>1382</v>
      </c>
      <c r="C1204" s="1196" t="s">
        <v>1383</v>
      </c>
      <c r="D1204" s="1196" t="s">
        <v>80</v>
      </c>
      <c r="E1204" s="1197">
        <v>41285</v>
      </c>
      <c r="F1204" s="1198"/>
      <c r="G1204" s="1199"/>
      <c r="H1204" s="1199"/>
      <c r="I1204" s="1199"/>
      <c r="J1204" s="1200"/>
      <c r="K1204" s="1201"/>
      <c r="L1204" s="1202">
        <v>-25000</v>
      </c>
      <c r="M1204" s="1203"/>
      <c r="N1204" s="1204"/>
      <c r="O1204" s="1205"/>
      <c r="P1204" s="1205"/>
      <c r="Q1204" s="1206"/>
      <c r="R1204" s="1207"/>
    </row>
    <row r="1205" spans="1:18">
      <c r="A1205" s="1195">
        <v>8</v>
      </c>
      <c r="B1205" s="1196" t="s">
        <v>1384</v>
      </c>
      <c r="C1205" s="1196" t="s">
        <v>1385</v>
      </c>
      <c r="D1205" s="1196" t="s">
        <v>112</v>
      </c>
      <c r="E1205" s="1197">
        <v>39878</v>
      </c>
      <c r="F1205" s="1198" t="s">
        <v>49</v>
      </c>
      <c r="G1205" s="1199">
        <v>3000000</v>
      </c>
      <c r="H1205" s="1199">
        <v>0</v>
      </c>
      <c r="I1205" s="1199">
        <v>2296213</v>
      </c>
      <c r="J1205" s="1200" t="s">
        <v>671</v>
      </c>
      <c r="K1205" s="1201"/>
      <c r="L1205" s="1202"/>
      <c r="M1205" s="1203"/>
      <c r="N1205" s="1204"/>
      <c r="O1205" s="1205"/>
      <c r="P1205" s="1205"/>
      <c r="Q1205" s="1206"/>
      <c r="R1205" s="1207"/>
    </row>
    <row r="1206" spans="1:18">
      <c r="A1206" s="1195"/>
      <c r="B1206" s="1196" t="s">
        <v>1384</v>
      </c>
      <c r="C1206" s="1196" t="s">
        <v>1385</v>
      </c>
      <c r="D1206" s="1196" t="s">
        <v>112</v>
      </c>
      <c r="E1206" s="1197">
        <v>41821</v>
      </c>
      <c r="F1206" s="1198"/>
      <c r="G1206" s="1199"/>
      <c r="H1206" s="1199"/>
      <c r="I1206" s="1199"/>
      <c r="J1206" s="1200"/>
      <c r="K1206" s="1201">
        <v>1504820</v>
      </c>
      <c r="L1206" s="1202"/>
      <c r="M1206" s="1203">
        <v>2246</v>
      </c>
      <c r="N1206" s="1204">
        <v>670</v>
      </c>
      <c r="O1206" s="1205">
        <v>-741180</v>
      </c>
      <c r="P1206" s="1205"/>
      <c r="Q1206" s="1206">
        <v>55870</v>
      </c>
      <c r="R1206" s="1207">
        <v>111</v>
      </c>
    </row>
    <row r="1207" spans="1:18">
      <c r="A1207" s="1195"/>
      <c r="B1207" s="1196" t="s">
        <v>1384</v>
      </c>
      <c r="C1207" s="1196" t="s">
        <v>1385</v>
      </c>
      <c r="D1207" s="1196" t="s">
        <v>112</v>
      </c>
      <c r="E1207" s="1197">
        <v>41822</v>
      </c>
      <c r="F1207" s="1198"/>
      <c r="G1207" s="1199"/>
      <c r="H1207" s="1199"/>
      <c r="I1207" s="1199"/>
      <c r="J1207" s="1200"/>
      <c r="K1207" s="1201">
        <v>483740</v>
      </c>
      <c r="L1207" s="1202"/>
      <c r="M1207" s="1203">
        <v>722</v>
      </c>
      <c r="N1207" s="1204">
        <v>670</v>
      </c>
      <c r="O1207" s="1205">
        <v>-238260</v>
      </c>
      <c r="P1207" s="1205"/>
      <c r="Q1207" s="1206">
        <v>19126.669999999998</v>
      </c>
      <c r="R1207" s="1207">
        <v>38</v>
      </c>
    </row>
    <row r="1208" spans="1:18">
      <c r="A1208" s="1195"/>
      <c r="B1208" s="1196" t="s">
        <v>1384</v>
      </c>
      <c r="C1208" s="1196" t="s">
        <v>1385</v>
      </c>
      <c r="D1208" s="1196" t="s">
        <v>112</v>
      </c>
      <c r="E1208" s="1197">
        <v>41823</v>
      </c>
      <c r="F1208" s="1198"/>
      <c r="G1208" s="1199"/>
      <c r="H1208" s="1199"/>
      <c r="I1208" s="1199"/>
      <c r="J1208" s="1200"/>
      <c r="K1208" s="1201">
        <v>21440</v>
      </c>
      <c r="L1208" s="1202"/>
      <c r="M1208" s="1203">
        <v>32</v>
      </c>
      <c r="N1208" s="1204">
        <v>670</v>
      </c>
      <c r="O1208" s="1205">
        <v>-10560</v>
      </c>
      <c r="P1208" s="1205"/>
      <c r="Q1208" s="1206">
        <v>503.33</v>
      </c>
      <c r="R1208" s="1207">
        <v>1</v>
      </c>
    </row>
    <row r="1209" spans="1:18">
      <c r="A1209" s="1195"/>
      <c r="B1209" s="1196" t="s">
        <v>1384</v>
      </c>
      <c r="C1209" s="1196" t="s">
        <v>1385</v>
      </c>
      <c r="D1209" s="1196" t="s">
        <v>112</v>
      </c>
      <c r="E1209" s="1197">
        <v>41908</v>
      </c>
      <c r="F1209" s="1198"/>
      <c r="G1209" s="1199"/>
      <c r="H1209" s="1199"/>
      <c r="I1209" s="1199"/>
      <c r="J1209" s="1200"/>
      <c r="K1209" s="1201"/>
      <c r="L1209" s="1202">
        <v>-25000</v>
      </c>
      <c r="M1209" s="1203"/>
      <c r="N1209" s="1204"/>
      <c r="O1209" s="1205"/>
      <c r="P1209" s="1205"/>
      <c r="Q1209" s="1206"/>
      <c r="R1209" s="1207"/>
    </row>
    <row r="1210" spans="1:18">
      <c r="A1210" s="1195">
        <v>8</v>
      </c>
      <c r="B1210" s="1196" t="s">
        <v>1386</v>
      </c>
      <c r="C1210" s="1196" t="s">
        <v>1387</v>
      </c>
      <c r="D1210" s="1196" t="s">
        <v>107</v>
      </c>
      <c r="E1210" s="1197">
        <v>39864</v>
      </c>
      <c r="F1210" s="1198" t="s">
        <v>49</v>
      </c>
      <c r="G1210" s="1199">
        <v>2060000</v>
      </c>
      <c r="H1210" s="1199">
        <v>0</v>
      </c>
      <c r="I1210" s="1199">
        <v>2714911.32</v>
      </c>
      <c r="J1210" s="1200" t="s">
        <v>671</v>
      </c>
      <c r="K1210" s="1201"/>
      <c r="L1210" s="1202"/>
      <c r="M1210" s="1203"/>
      <c r="N1210" s="1204"/>
      <c r="O1210" s="1205"/>
      <c r="P1210" s="1205"/>
      <c r="Q1210" s="1206"/>
      <c r="R1210" s="1207"/>
    </row>
    <row r="1211" spans="1:18">
      <c r="A1211" s="1195"/>
      <c r="B1211" s="1196" t="s">
        <v>1386</v>
      </c>
      <c r="C1211" s="1196" t="s">
        <v>1387</v>
      </c>
      <c r="D1211" s="1196" t="s">
        <v>107</v>
      </c>
      <c r="E1211" s="1197">
        <v>41822</v>
      </c>
      <c r="F1211" s="1198"/>
      <c r="G1211" s="1199"/>
      <c r="H1211" s="1199"/>
      <c r="I1211" s="1199"/>
      <c r="J1211" s="1200"/>
      <c r="K1211" s="1201">
        <v>2060000</v>
      </c>
      <c r="L1211" s="1202"/>
      <c r="M1211" s="1203">
        <v>2060</v>
      </c>
      <c r="N1211" s="1204">
        <v>1210</v>
      </c>
      <c r="O1211" s="1205"/>
      <c r="P1211" s="1205">
        <v>432661.8</v>
      </c>
      <c r="Q1211" s="1206">
        <v>108471.52</v>
      </c>
      <c r="R1211" s="1207">
        <v>103</v>
      </c>
    </row>
    <row r="1212" spans="1:18">
      <c r="A1212" s="1195"/>
      <c r="B1212" s="1196" t="s">
        <v>1386</v>
      </c>
      <c r="C1212" s="1196" t="s">
        <v>1387</v>
      </c>
      <c r="D1212" s="1196" t="s">
        <v>107</v>
      </c>
      <c r="E1212" s="1197">
        <v>41908</v>
      </c>
      <c r="F1212" s="1198"/>
      <c r="G1212" s="1199"/>
      <c r="H1212" s="1199"/>
      <c r="I1212" s="1199"/>
      <c r="J1212" s="1200"/>
      <c r="K1212" s="1201"/>
      <c r="L1212" s="1202">
        <v>-25000</v>
      </c>
      <c r="M1212" s="1203"/>
      <c r="N1212" s="1204"/>
      <c r="O1212" s="1205"/>
      <c r="P1212" s="1205"/>
      <c r="Q1212" s="1206"/>
      <c r="R1212" s="1207"/>
    </row>
    <row r="1213" spans="1:18">
      <c r="A1213" s="1195" t="s">
        <v>1980</v>
      </c>
      <c r="B1213" s="1196" t="s">
        <v>1388</v>
      </c>
      <c r="C1213" s="1196" t="s">
        <v>1389</v>
      </c>
      <c r="D1213" s="1196" t="s">
        <v>80</v>
      </c>
      <c r="E1213" s="1197">
        <v>39948</v>
      </c>
      <c r="F1213" s="1198" t="s">
        <v>160</v>
      </c>
      <c r="G1213" s="1199">
        <v>20300000</v>
      </c>
      <c r="H1213" s="1199">
        <v>0</v>
      </c>
      <c r="I1213" s="1199">
        <v>24429245.84</v>
      </c>
      <c r="J1213" s="1200" t="s">
        <v>671</v>
      </c>
      <c r="K1213" s="1201"/>
      <c r="L1213" s="1202"/>
      <c r="M1213" s="1203"/>
      <c r="N1213" s="1204"/>
      <c r="O1213" s="1205"/>
      <c r="P1213" s="1205"/>
      <c r="Q1213" s="1206"/>
      <c r="R1213" s="1207"/>
    </row>
    <row r="1214" spans="1:18">
      <c r="A1214" s="1195"/>
      <c r="B1214" s="1196" t="s">
        <v>1388</v>
      </c>
      <c r="C1214" s="1196" t="s">
        <v>1389</v>
      </c>
      <c r="D1214" s="1196" t="s">
        <v>80</v>
      </c>
      <c r="E1214" s="1197">
        <v>41130</v>
      </c>
      <c r="F1214" s="1198"/>
      <c r="G1214" s="1199"/>
      <c r="H1214" s="1199"/>
      <c r="I1214" s="1199"/>
      <c r="J1214" s="1200"/>
      <c r="K1214" s="1201">
        <v>17919962.100000001</v>
      </c>
      <c r="L1214" s="1202"/>
      <c r="M1214" s="1203">
        <v>19931000</v>
      </c>
      <c r="N1214" s="1204">
        <v>0.89910000000000001</v>
      </c>
      <c r="O1214" s="1205">
        <v>-2011037.9</v>
      </c>
      <c r="P1214" s="1205"/>
      <c r="Q1214" s="1206">
        <v>727225.54</v>
      </c>
      <c r="R1214" s="1207">
        <v>895000</v>
      </c>
    </row>
    <row r="1215" spans="1:18">
      <c r="A1215" s="1195"/>
      <c r="B1215" s="1196" t="s">
        <v>1388</v>
      </c>
      <c r="C1215" s="1196" t="s">
        <v>1389</v>
      </c>
      <c r="D1215" s="1196" t="s">
        <v>80</v>
      </c>
      <c r="E1215" s="1197">
        <v>41131</v>
      </c>
      <c r="F1215" s="1198"/>
      <c r="G1215" s="1199"/>
      <c r="H1215" s="1199"/>
      <c r="I1215" s="1199"/>
      <c r="J1215" s="1200"/>
      <c r="K1215" s="1201">
        <v>331767.90000000002</v>
      </c>
      <c r="L1215" s="1202"/>
      <c r="M1215" s="1203">
        <v>369000</v>
      </c>
      <c r="N1215" s="1204">
        <v>0.89910000000000001</v>
      </c>
      <c r="O1215" s="1205">
        <v>-37232.1</v>
      </c>
      <c r="P1215" s="1205"/>
      <c r="Q1215" s="1206">
        <v>97505.1</v>
      </c>
      <c r="R1215" s="1207">
        <v>120000</v>
      </c>
    </row>
    <row r="1216" spans="1:18">
      <c r="A1216" s="1195"/>
      <c r="B1216" s="1196" t="s">
        <v>1388</v>
      </c>
      <c r="C1216" s="1196" t="s">
        <v>1389</v>
      </c>
      <c r="D1216" s="1196" t="s">
        <v>80</v>
      </c>
      <c r="E1216" s="1197">
        <v>41163</v>
      </c>
      <c r="F1216" s="1198"/>
      <c r="G1216" s="1199"/>
      <c r="H1216" s="1199"/>
      <c r="I1216" s="1199"/>
      <c r="J1216" s="1200"/>
      <c r="K1216" s="1201"/>
      <c r="L1216" s="1202">
        <v>-182517.3</v>
      </c>
      <c r="M1216" s="1203"/>
      <c r="N1216" s="1204"/>
      <c r="O1216" s="1205"/>
      <c r="P1216" s="1205"/>
      <c r="Q1216" s="1206"/>
      <c r="R1216" s="1207"/>
    </row>
    <row r="1217" spans="1:18">
      <c r="A1217" s="1195" t="s">
        <v>1979</v>
      </c>
      <c r="B1217" s="1196" t="s">
        <v>1390</v>
      </c>
      <c r="C1217" s="1196" t="s">
        <v>893</v>
      </c>
      <c r="D1217" s="1196" t="s">
        <v>80</v>
      </c>
      <c r="E1217" s="1197">
        <v>39801</v>
      </c>
      <c r="F1217" s="1198" t="s">
        <v>49</v>
      </c>
      <c r="G1217" s="1199">
        <v>35500000</v>
      </c>
      <c r="H1217" s="1199">
        <v>0</v>
      </c>
      <c r="I1217" s="1199">
        <v>33835943.420000002</v>
      </c>
      <c r="J1217" s="1200" t="s">
        <v>671</v>
      </c>
      <c r="K1217" s="1201"/>
      <c r="L1217" s="1202"/>
      <c r="M1217" s="1203"/>
      <c r="N1217" s="1204"/>
      <c r="O1217" s="1205"/>
      <c r="P1217" s="1205"/>
      <c r="Q1217" s="1206"/>
      <c r="R1217" s="1207"/>
    </row>
    <row r="1218" spans="1:18">
      <c r="A1218" s="1195"/>
      <c r="B1218" s="1196" t="s">
        <v>1390</v>
      </c>
      <c r="C1218" s="1196" t="s">
        <v>893</v>
      </c>
      <c r="D1218" s="1196" t="s">
        <v>80</v>
      </c>
      <c r="E1218" s="1197">
        <v>41128</v>
      </c>
      <c r="F1218" s="1198"/>
      <c r="G1218" s="1199"/>
      <c r="H1218" s="1199"/>
      <c r="I1218" s="1199"/>
      <c r="J1218" s="1200"/>
      <c r="K1218" s="1201">
        <v>2530958.5</v>
      </c>
      <c r="L1218" s="1202"/>
      <c r="M1218" s="1203">
        <v>3514</v>
      </c>
      <c r="N1218" s="1204">
        <v>720.2</v>
      </c>
      <c r="O1218" s="1205">
        <v>-983041.5</v>
      </c>
      <c r="P1218" s="1205"/>
      <c r="Q1218" s="1206">
        <v>142974.56</v>
      </c>
      <c r="R1218" s="1207">
        <v>175</v>
      </c>
    </row>
    <row r="1219" spans="1:18">
      <c r="A1219" s="1195"/>
      <c r="B1219" s="1196" t="s">
        <v>1390</v>
      </c>
      <c r="C1219" s="1196" t="s">
        <v>893</v>
      </c>
      <c r="D1219" s="1196" t="s">
        <v>80</v>
      </c>
      <c r="E1219" s="1197">
        <v>41130</v>
      </c>
      <c r="F1219" s="1198"/>
      <c r="G1219" s="1199"/>
      <c r="H1219" s="1199"/>
      <c r="I1219" s="1199"/>
      <c r="J1219" s="1200"/>
      <c r="K1219" s="1201">
        <v>5904609.5</v>
      </c>
      <c r="L1219" s="1202"/>
      <c r="M1219" s="1203">
        <v>8198</v>
      </c>
      <c r="N1219" s="1204">
        <v>720.2</v>
      </c>
      <c r="O1219" s="1205">
        <v>-2293390.5</v>
      </c>
      <c r="P1219" s="1205"/>
      <c r="Q1219" s="1206">
        <v>1054743.77</v>
      </c>
      <c r="R1219" s="1207">
        <v>1291</v>
      </c>
    </row>
    <row r="1220" spans="1:18">
      <c r="A1220" s="1195"/>
      <c r="B1220" s="1196" t="s">
        <v>1390</v>
      </c>
      <c r="C1220" s="1196" t="s">
        <v>893</v>
      </c>
      <c r="D1220" s="1196" t="s">
        <v>80</v>
      </c>
      <c r="E1220" s="1197">
        <v>41131</v>
      </c>
      <c r="F1220" s="1198"/>
      <c r="G1220" s="1199"/>
      <c r="H1220" s="1199"/>
      <c r="I1220" s="1199"/>
      <c r="J1220" s="1200"/>
      <c r="K1220" s="1201">
        <v>17133307</v>
      </c>
      <c r="L1220" s="1202"/>
      <c r="M1220" s="1203">
        <v>23788</v>
      </c>
      <c r="N1220" s="1204">
        <v>720.2</v>
      </c>
      <c r="O1220" s="1205">
        <v>-6654693</v>
      </c>
      <c r="P1220" s="1205"/>
      <c r="Q1220" s="1206">
        <v>252452.23</v>
      </c>
      <c r="R1220" s="1207">
        <v>309</v>
      </c>
    </row>
    <row r="1221" spans="1:18">
      <c r="A1221" s="1195"/>
      <c r="B1221" s="1196" t="s">
        <v>1390</v>
      </c>
      <c r="C1221" s="1196" t="s">
        <v>893</v>
      </c>
      <c r="D1221" s="1196" t="s">
        <v>80</v>
      </c>
      <c r="E1221" s="1197">
        <v>41163</v>
      </c>
      <c r="F1221" s="1198"/>
      <c r="G1221" s="1199"/>
      <c r="H1221" s="1199"/>
      <c r="I1221" s="1199"/>
      <c r="J1221" s="1200"/>
      <c r="K1221" s="1201"/>
      <c r="L1221" s="1202">
        <v>-255688.75</v>
      </c>
      <c r="M1221" s="1203"/>
      <c r="N1221" s="1204"/>
      <c r="O1221" s="1205"/>
      <c r="P1221" s="1205"/>
      <c r="Q1221" s="1206"/>
      <c r="R1221" s="1207"/>
    </row>
    <row r="1222" spans="1:18">
      <c r="A1222" s="1195">
        <v>43</v>
      </c>
      <c r="B1222" s="1196" t="s">
        <v>1391</v>
      </c>
      <c r="C1222" s="1196" t="s">
        <v>829</v>
      </c>
      <c r="D1222" s="1196" t="s">
        <v>88</v>
      </c>
      <c r="E1222" s="1197">
        <v>39766</v>
      </c>
      <c r="F1222" s="1198" t="s">
        <v>26</v>
      </c>
      <c r="G1222" s="1199">
        <v>1715000000</v>
      </c>
      <c r="H1222" s="1199">
        <v>0</v>
      </c>
      <c r="I1222" s="1199">
        <v>1944772916.6600001</v>
      </c>
      <c r="J1222" s="1200" t="s">
        <v>655</v>
      </c>
      <c r="K1222" s="1201"/>
      <c r="L1222" s="1202"/>
      <c r="M1222" s="1203"/>
      <c r="N1222" s="1204"/>
      <c r="O1222" s="1205"/>
      <c r="P1222" s="1205"/>
      <c r="Q1222" s="1206"/>
      <c r="R1222" s="1207"/>
    </row>
    <row r="1223" spans="1:18">
      <c r="A1223" s="1195"/>
      <c r="B1223" s="1196" t="s">
        <v>1391</v>
      </c>
      <c r="C1223" s="1196" t="s">
        <v>829</v>
      </c>
      <c r="D1223" s="1196" t="s">
        <v>88</v>
      </c>
      <c r="E1223" s="1197">
        <v>40729</v>
      </c>
      <c r="F1223" s="1198"/>
      <c r="G1223" s="1199"/>
      <c r="H1223" s="1199"/>
      <c r="I1223" s="1199"/>
      <c r="J1223" s="1200"/>
      <c r="K1223" s="1201">
        <v>1715000000</v>
      </c>
      <c r="L1223" s="1202"/>
      <c r="M1223" s="1203">
        <v>1715000</v>
      </c>
      <c r="N1223" s="1204">
        <v>1000</v>
      </c>
      <c r="O1223" s="1205"/>
      <c r="P1223" s="1205"/>
      <c r="Q1223" s="1206">
        <v>3250000</v>
      </c>
      <c r="R1223" s="1207">
        <v>13815789</v>
      </c>
    </row>
    <row r="1224" spans="1:18">
      <c r="A1224" s="1195">
        <v>8</v>
      </c>
      <c r="B1224" s="1196" t="s">
        <v>1392</v>
      </c>
      <c r="C1224" s="1196" t="s">
        <v>1393</v>
      </c>
      <c r="D1224" s="1196" t="s">
        <v>86</v>
      </c>
      <c r="E1224" s="1197">
        <v>39899</v>
      </c>
      <c r="F1224" s="1198" t="s">
        <v>49</v>
      </c>
      <c r="G1224" s="1199">
        <v>1700000</v>
      </c>
      <c r="H1224" s="1199">
        <v>0</v>
      </c>
      <c r="I1224" s="1199">
        <v>817240.5</v>
      </c>
      <c r="J1224" s="1200" t="s">
        <v>671</v>
      </c>
      <c r="K1224" s="1201"/>
      <c r="L1224" s="1202"/>
      <c r="M1224" s="1203"/>
      <c r="N1224" s="1204"/>
      <c r="O1224" s="1205"/>
      <c r="P1224" s="1205"/>
      <c r="Q1224" s="1206"/>
      <c r="R1224" s="1207"/>
    </row>
    <row r="1225" spans="1:18">
      <c r="A1225" s="1195"/>
      <c r="B1225" s="1196" t="s">
        <v>1392</v>
      </c>
      <c r="C1225" s="1196" t="s">
        <v>1393</v>
      </c>
      <c r="D1225" s="1196" t="s">
        <v>86</v>
      </c>
      <c r="E1225" s="1197">
        <v>41822</v>
      </c>
      <c r="F1225" s="1198"/>
      <c r="G1225" s="1199"/>
      <c r="H1225" s="1199"/>
      <c r="I1225" s="1199"/>
      <c r="J1225" s="1200"/>
      <c r="K1225" s="1201">
        <v>527000</v>
      </c>
      <c r="L1225" s="1202"/>
      <c r="M1225" s="1203">
        <v>1700</v>
      </c>
      <c r="N1225" s="1204">
        <v>310</v>
      </c>
      <c r="O1225" s="1205">
        <v>-1173000</v>
      </c>
      <c r="P1225" s="1205"/>
      <c r="Q1225" s="1206">
        <v>1775</v>
      </c>
      <c r="R1225" s="1207">
        <v>85</v>
      </c>
    </row>
    <row r="1226" spans="1:18">
      <c r="A1226" s="1195"/>
      <c r="B1226" s="1196" t="s">
        <v>1392</v>
      </c>
      <c r="C1226" s="1196" t="s">
        <v>1393</v>
      </c>
      <c r="D1226" s="1196" t="s">
        <v>86</v>
      </c>
      <c r="E1226" s="1197">
        <v>41908</v>
      </c>
      <c r="F1226" s="1198"/>
      <c r="G1226" s="1199"/>
      <c r="H1226" s="1199"/>
      <c r="I1226" s="1199"/>
      <c r="J1226" s="1200"/>
      <c r="K1226" s="1201"/>
      <c r="L1226" s="1202">
        <v>-25000</v>
      </c>
      <c r="M1226" s="1203"/>
      <c r="N1226" s="1204"/>
      <c r="O1226" s="1205"/>
      <c r="P1226" s="1205"/>
      <c r="Q1226" s="1206"/>
      <c r="R1226" s="1207"/>
    </row>
    <row r="1227" spans="1:18">
      <c r="A1227" s="1195">
        <v>11</v>
      </c>
      <c r="B1227" s="1196" t="s">
        <v>1394</v>
      </c>
      <c r="C1227" s="1196" t="s">
        <v>893</v>
      </c>
      <c r="D1227" s="1196" t="s">
        <v>80</v>
      </c>
      <c r="E1227" s="1197">
        <v>39787</v>
      </c>
      <c r="F1227" s="1198" t="s">
        <v>26</v>
      </c>
      <c r="G1227" s="1199">
        <v>196000000</v>
      </c>
      <c r="H1227" s="1199">
        <v>0</v>
      </c>
      <c r="I1227" s="1199">
        <v>229613072</v>
      </c>
      <c r="J1227" s="1200" t="s">
        <v>655</v>
      </c>
      <c r="K1227" s="1201"/>
      <c r="L1227" s="1202"/>
      <c r="M1227" s="1203"/>
      <c r="N1227" s="1204"/>
      <c r="O1227" s="1205"/>
      <c r="P1227" s="1205"/>
      <c r="Q1227" s="1206"/>
      <c r="R1227" s="1207"/>
    </row>
    <row r="1228" spans="1:18">
      <c r="A1228" s="1195"/>
      <c r="B1228" s="1196" t="s">
        <v>1394</v>
      </c>
      <c r="C1228" s="1196" t="s">
        <v>893</v>
      </c>
      <c r="D1228" s="1196" t="s">
        <v>80</v>
      </c>
      <c r="E1228" s="1197">
        <v>40982</v>
      </c>
      <c r="F1228" s="1198"/>
      <c r="G1228" s="1199"/>
      <c r="H1228" s="1199"/>
      <c r="I1228" s="1199"/>
      <c r="J1228" s="1200"/>
      <c r="K1228" s="1201">
        <v>196000000</v>
      </c>
      <c r="L1228" s="1202"/>
      <c r="M1228" s="1203">
        <v>196000</v>
      </c>
      <c r="N1228" s="1204">
        <v>1000</v>
      </c>
      <c r="O1228" s="1205"/>
      <c r="P1228" s="1205"/>
      <c r="Q1228" s="1206"/>
      <c r="R1228" s="1207"/>
    </row>
    <row r="1229" spans="1:18">
      <c r="A1229" s="1195"/>
      <c r="B1229" s="1196" t="s">
        <v>1394</v>
      </c>
      <c r="C1229" s="1196" t="s">
        <v>893</v>
      </c>
      <c r="D1229" s="1196" t="s">
        <v>80</v>
      </c>
      <c r="E1229" s="1197">
        <v>41031</v>
      </c>
      <c r="F1229" s="1198"/>
      <c r="G1229" s="1199"/>
      <c r="H1229" s="1199"/>
      <c r="I1229" s="1199"/>
      <c r="J1229" s="1200"/>
      <c r="K1229" s="1201"/>
      <c r="L1229" s="1202"/>
      <c r="M1229" s="1203"/>
      <c r="N1229" s="1204"/>
      <c r="O1229" s="1205"/>
      <c r="P1229" s="1205"/>
      <c r="Q1229" s="1206">
        <v>1518072</v>
      </c>
      <c r="R1229" s="1207">
        <v>506024</v>
      </c>
    </row>
    <row r="1230" spans="1:18">
      <c r="A1230" s="1195" t="s">
        <v>2042</v>
      </c>
      <c r="B1230" s="1196" t="s">
        <v>1395</v>
      </c>
      <c r="C1230" s="1196" t="s">
        <v>1396</v>
      </c>
      <c r="D1230" s="1196" t="s">
        <v>107</v>
      </c>
      <c r="E1230" s="1197">
        <v>40137</v>
      </c>
      <c r="F1230" s="1198" t="s">
        <v>49</v>
      </c>
      <c r="G1230" s="1199">
        <v>6000000</v>
      </c>
      <c r="H1230" s="1199">
        <v>0</v>
      </c>
      <c r="I1230" s="1199">
        <v>6870433.3300000001</v>
      </c>
      <c r="J1230" s="1200" t="s">
        <v>655</v>
      </c>
      <c r="K1230" s="1201"/>
      <c r="L1230" s="1202"/>
      <c r="M1230" s="1203"/>
      <c r="N1230" s="1204"/>
      <c r="O1230" s="1205"/>
      <c r="P1230" s="1205"/>
      <c r="Q1230" s="1206"/>
      <c r="R1230" s="1207"/>
    </row>
    <row r="1231" spans="1:18">
      <c r="A1231" s="1195"/>
      <c r="B1231" s="1196" t="s">
        <v>1395</v>
      </c>
      <c r="C1231" s="1196" t="s">
        <v>1396</v>
      </c>
      <c r="D1231" s="1196" t="s">
        <v>107</v>
      </c>
      <c r="E1231" s="1197">
        <v>40773</v>
      </c>
      <c r="F1231" s="1198"/>
      <c r="G1231" s="1199"/>
      <c r="H1231" s="1199"/>
      <c r="I1231" s="1199"/>
      <c r="J1231" s="1200"/>
      <c r="K1231" s="1201">
        <v>6000000</v>
      </c>
      <c r="L1231" s="1202"/>
      <c r="M1231" s="1203">
        <v>600</v>
      </c>
      <c r="N1231" s="1204">
        <v>10000</v>
      </c>
      <c r="O1231" s="1205"/>
      <c r="P1231" s="1205"/>
      <c r="Q1231" s="1206">
        <v>300000</v>
      </c>
      <c r="R1231" s="1207">
        <v>30</v>
      </c>
    </row>
    <row r="1232" spans="1:18">
      <c r="A1232" s="1195" t="s">
        <v>1976</v>
      </c>
      <c r="B1232" s="1196" t="s">
        <v>1397</v>
      </c>
      <c r="C1232" s="1196" t="s">
        <v>1398</v>
      </c>
      <c r="D1232" s="1196" t="s">
        <v>121</v>
      </c>
      <c r="E1232" s="1197">
        <v>39871</v>
      </c>
      <c r="F1232" s="1198" t="s">
        <v>49</v>
      </c>
      <c r="G1232" s="1199">
        <v>11800000</v>
      </c>
      <c r="H1232" s="1199">
        <v>0</v>
      </c>
      <c r="I1232" s="1199">
        <v>24460674.809999999</v>
      </c>
      <c r="J1232" s="1200" t="s">
        <v>655</v>
      </c>
      <c r="K1232" s="1201"/>
      <c r="L1232" s="1202"/>
      <c r="M1232" s="1203"/>
      <c r="N1232" s="1204"/>
      <c r="O1232" s="1205"/>
      <c r="P1232" s="1205"/>
      <c r="Q1232" s="1206"/>
      <c r="R1232" s="1207"/>
    </row>
    <row r="1233" spans="1:18">
      <c r="A1233" s="1195"/>
      <c r="B1233" s="1196" t="s">
        <v>1397</v>
      </c>
      <c r="C1233" s="1196" t="s">
        <v>1398</v>
      </c>
      <c r="D1233" s="1196" t="s">
        <v>121</v>
      </c>
      <c r="E1233" s="1197">
        <v>40169</v>
      </c>
      <c r="F1233" s="1198"/>
      <c r="G1233" s="1199">
        <v>9698000</v>
      </c>
      <c r="H1233" s="1199"/>
      <c r="I1233" s="1199"/>
      <c r="J1233" s="1200"/>
      <c r="K1233" s="1201"/>
      <c r="L1233" s="1202"/>
      <c r="M1233" s="1203"/>
      <c r="N1233" s="1204"/>
      <c r="O1233" s="1205"/>
      <c r="P1233" s="1205"/>
      <c r="Q1233" s="1206"/>
      <c r="R1233" s="1207"/>
    </row>
    <row r="1234" spans="1:18">
      <c r="A1234" s="1195"/>
      <c r="B1234" s="1196" t="s">
        <v>1397</v>
      </c>
      <c r="C1234" s="1196" t="s">
        <v>1398</v>
      </c>
      <c r="D1234" s="1196" t="s">
        <v>121</v>
      </c>
      <c r="E1234" s="1197">
        <v>40745</v>
      </c>
      <c r="F1234" s="1198"/>
      <c r="G1234" s="1199"/>
      <c r="H1234" s="1199"/>
      <c r="I1234" s="1199"/>
      <c r="J1234" s="1200"/>
      <c r="K1234" s="1201">
        <v>21498000</v>
      </c>
      <c r="L1234" s="1202"/>
      <c r="M1234" s="1203">
        <v>21498</v>
      </c>
      <c r="N1234" s="1204">
        <v>1000</v>
      </c>
      <c r="O1234" s="1205"/>
      <c r="P1234" s="1205"/>
      <c r="Q1234" s="1206">
        <v>645000</v>
      </c>
      <c r="R1234" s="1207">
        <v>645</v>
      </c>
    </row>
    <row r="1235" spans="1:18">
      <c r="A1235" s="1195">
        <v>11</v>
      </c>
      <c r="B1235" s="1196" t="s">
        <v>1399</v>
      </c>
      <c r="C1235" s="1196" t="s">
        <v>1400</v>
      </c>
      <c r="D1235" s="1196" t="s">
        <v>38</v>
      </c>
      <c r="E1235" s="1197">
        <v>39948</v>
      </c>
      <c r="F1235" s="1198" t="s">
        <v>26</v>
      </c>
      <c r="G1235" s="1199">
        <v>21000000</v>
      </c>
      <c r="H1235" s="1199">
        <v>0</v>
      </c>
      <c r="I1235" s="1199">
        <v>31631120.559999999</v>
      </c>
      <c r="J1235" s="1200" t="s">
        <v>655</v>
      </c>
      <c r="K1235" s="1201"/>
      <c r="L1235" s="1202"/>
      <c r="M1235" s="1203"/>
      <c r="N1235" s="1204"/>
      <c r="O1235" s="1205"/>
      <c r="P1235" s="1205"/>
      <c r="Q1235" s="1206"/>
      <c r="R1235" s="1207"/>
    </row>
    <row r="1236" spans="1:18">
      <c r="A1236" s="1195"/>
      <c r="B1236" s="1196" t="s">
        <v>1399</v>
      </c>
      <c r="C1236" s="1196" t="s">
        <v>1400</v>
      </c>
      <c r="D1236" s="1196" t="s">
        <v>38</v>
      </c>
      <c r="E1236" s="1197">
        <v>41003</v>
      </c>
      <c r="F1236" s="1198"/>
      <c r="G1236" s="1199"/>
      <c r="H1236" s="1199"/>
      <c r="I1236" s="1199"/>
      <c r="J1236" s="1200"/>
      <c r="K1236" s="1201">
        <v>10500000</v>
      </c>
      <c r="L1236" s="1202"/>
      <c r="M1236" s="1203">
        <v>10500</v>
      </c>
      <c r="N1236" s="1204">
        <v>1000</v>
      </c>
      <c r="O1236" s="1205"/>
      <c r="P1236" s="1205"/>
      <c r="Q1236" s="1206"/>
      <c r="R1236" s="1207"/>
    </row>
    <row r="1237" spans="1:18">
      <c r="A1237" s="1195"/>
      <c r="B1237" s="1196" t="s">
        <v>1399</v>
      </c>
      <c r="C1237" s="1196" t="s">
        <v>1400</v>
      </c>
      <c r="D1237" s="1196" t="s">
        <v>38</v>
      </c>
      <c r="E1237" s="1197">
        <v>41066</v>
      </c>
      <c r="F1237" s="1198"/>
      <c r="G1237" s="1199"/>
      <c r="H1237" s="1199"/>
      <c r="I1237" s="1199"/>
      <c r="J1237" s="1200"/>
      <c r="K1237" s="1201">
        <v>10500000</v>
      </c>
      <c r="L1237" s="1202"/>
      <c r="M1237" s="1203">
        <v>10500</v>
      </c>
      <c r="N1237" s="1204">
        <v>1000</v>
      </c>
      <c r="O1237" s="1205"/>
      <c r="P1237" s="1205"/>
      <c r="Q1237" s="1206"/>
      <c r="R1237" s="1207"/>
    </row>
    <row r="1238" spans="1:18">
      <c r="A1238" s="1195"/>
      <c r="B1238" s="1196" t="s">
        <v>1399</v>
      </c>
      <c r="C1238" s="1196" t="s">
        <v>1400</v>
      </c>
      <c r="D1238" s="1196" t="s">
        <v>38</v>
      </c>
      <c r="E1238" s="1197">
        <v>41093</v>
      </c>
      <c r="F1238" s="1198"/>
      <c r="G1238" s="1199"/>
      <c r="H1238" s="1199"/>
      <c r="I1238" s="1199"/>
      <c r="J1238" s="1200"/>
      <c r="K1238" s="1201"/>
      <c r="L1238" s="1202"/>
      <c r="M1238" s="1203"/>
      <c r="N1238" s="1204"/>
      <c r="O1238" s="1205"/>
      <c r="P1238" s="1205"/>
      <c r="Q1238" s="1206">
        <v>7465100</v>
      </c>
      <c r="R1238" s="1207">
        <v>616438</v>
      </c>
    </row>
    <row r="1239" spans="1:18">
      <c r="A1239" s="1195" t="s">
        <v>1978</v>
      </c>
      <c r="B1239" s="1196" t="s">
        <v>1401</v>
      </c>
      <c r="C1239" s="1196" t="s">
        <v>795</v>
      </c>
      <c r="D1239" s="1196" t="s">
        <v>177</v>
      </c>
      <c r="E1239" s="1197">
        <v>39850</v>
      </c>
      <c r="F1239" s="1198" t="s">
        <v>49</v>
      </c>
      <c r="G1239" s="1199">
        <v>3500000</v>
      </c>
      <c r="H1239" s="1199">
        <v>0</v>
      </c>
      <c r="I1239" s="1199">
        <v>4150815.03</v>
      </c>
      <c r="J1239" s="1200" t="s">
        <v>655</v>
      </c>
      <c r="K1239" s="1201"/>
      <c r="L1239" s="1202"/>
      <c r="M1239" s="1203"/>
      <c r="N1239" s="1204"/>
      <c r="O1239" s="1205"/>
      <c r="P1239" s="1205"/>
      <c r="Q1239" s="1206"/>
      <c r="R1239" s="1207"/>
    </row>
    <row r="1240" spans="1:18">
      <c r="A1240" s="1195"/>
      <c r="B1240" s="1196" t="s">
        <v>1401</v>
      </c>
      <c r="C1240" s="1196" t="s">
        <v>795</v>
      </c>
      <c r="D1240" s="1196" t="s">
        <v>177</v>
      </c>
      <c r="E1240" s="1197">
        <v>40759</v>
      </c>
      <c r="F1240" s="1198"/>
      <c r="G1240" s="1199"/>
      <c r="H1240" s="1199"/>
      <c r="I1240" s="1199"/>
      <c r="J1240" s="1200"/>
      <c r="K1240" s="1201">
        <v>3500000</v>
      </c>
      <c r="L1240" s="1202"/>
      <c r="M1240" s="1203">
        <v>3500</v>
      </c>
      <c r="N1240" s="1204">
        <v>1000</v>
      </c>
      <c r="O1240" s="1205"/>
      <c r="P1240" s="1205"/>
      <c r="Q1240" s="1206">
        <v>175000</v>
      </c>
      <c r="R1240" s="1207">
        <v>175</v>
      </c>
    </row>
    <row r="1241" spans="1:18">
      <c r="A1241" s="1195" t="s">
        <v>2043</v>
      </c>
      <c r="B1241" s="1196" t="s">
        <v>1402</v>
      </c>
      <c r="C1241" s="1196" t="s">
        <v>1403</v>
      </c>
      <c r="D1241" s="1196" t="s">
        <v>97</v>
      </c>
      <c r="E1241" s="1197">
        <v>39878</v>
      </c>
      <c r="F1241" s="1198" t="s">
        <v>49</v>
      </c>
      <c r="G1241" s="1199">
        <v>1881000</v>
      </c>
      <c r="H1241" s="1199">
        <v>0</v>
      </c>
      <c r="I1241" s="1199">
        <v>2231560</v>
      </c>
      <c r="J1241" s="1200" t="s">
        <v>655</v>
      </c>
      <c r="K1241" s="1201"/>
      <c r="L1241" s="1202"/>
      <c r="M1241" s="1203"/>
      <c r="N1241" s="1204"/>
      <c r="O1241" s="1205"/>
      <c r="P1241" s="1205"/>
      <c r="Q1241" s="1206"/>
      <c r="R1241" s="1207"/>
    </row>
    <row r="1242" spans="1:18">
      <c r="A1242" s="1195"/>
      <c r="B1242" s="1196" t="s">
        <v>1402</v>
      </c>
      <c r="C1242" s="1196" t="s">
        <v>1403</v>
      </c>
      <c r="D1242" s="1196" t="s">
        <v>97</v>
      </c>
      <c r="E1242" s="1197">
        <v>40793</v>
      </c>
      <c r="F1242" s="1198"/>
      <c r="G1242" s="1199"/>
      <c r="H1242" s="1199"/>
      <c r="I1242" s="1199"/>
      <c r="J1242" s="1200"/>
      <c r="K1242" s="1201">
        <v>1881000</v>
      </c>
      <c r="L1242" s="1202"/>
      <c r="M1242" s="1203">
        <v>1881</v>
      </c>
      <c r="N1242" s="1204">
        <v>1000</v>
      </c>
      <c r="O1242" s="1205"/>
      <c r="P1242" s="1205"/>
      <c r="Q1242" s="1206">
        <v>94000</v>
      </c>
      <c r="R1242" s="1207">
        <v>94</v>
      </c>
    </row>
    <row r="1243" spans="1:18">
      <c r="A1243" s="1195" t="s">
        <v>1992</v>
      </c>
      <c r="B1243" s="1196" t="s">
        <v>1404</v>
      </c>
      <c r="C1243" s="1196" t="s">
        <v>1113</v>
      </c>
      <c r="D1243" s="1196" t="s">
        <v>80</v>
      </c>
      <c r="E1243" s="1197">
        <v>39983</v>
      </c>
      <c r="F1243" s="1198" t="s">
        <v>49</v>
      </c>
      <c r="G1243" s="1199">
        <v>3510000</v>
      </c>
      <c r="H1243" s="1199">
        <v>0</v>
      </c>
      <c r="I1243" s="1199">
        <v>4110668.47</v>
      </c>
      <c r="J1243" s="1200" t="s">
        <v>655</v>
      </c>
      <c r="K1243" s="1201"/>
      <c r="L1243" s="1202"/>
      <c r="M1243" s="1203"/>
      <c r="N1243" s="1204"/>
      <c r="O1243" s="1205"/>
      <c r="P1243" s="1205"/>
      <c r="Q1243" s="1206"/>
      <c r="R1243" s="1207"/>
    </row>
    <row r="1244" spans="1:18">
      <c r="A1244" s="1195"/>
      <c r="B1244" s="1196" t="s">
        <v>1404</v>
      </c>
      <c r="C1244" s="1196" t="s">
        <v>1113</v>
      </c>
      <c r="D1244" s="1196" t="s">
        <v>80</v>
      </c>
      <c r="E1244" s="1197">
        <v>40794</v>
      </c>
      <c r="F1244" s="1198"/>
      <c r="G1244" s="1199"/>
      <c r="H1244" s="1199"/>
      <c r="I1244" s="1199"/>
      <c r="J1244" s="1200"/>
      <c r="K1244" s="1201">
        <v>3510000</v>
      </c>
      <c r="L1244" s="1202"/>
      <c r="M1244" s="1203">
        <v>3510</v>
      </c>
      <c r="N1244" s="1204">
        <v>1000</v>
      </c>
      <c r="O1244" s="1205"/>
      <c r="P1244" s="1205"/>
      <c r="Q1244" s="1206">
        <v>176000</v>
      </c>
      <c r="R1244" s="1207">
        <v>176</v>
      </c>
    </row>
    <row r="1245" spans="1:18">
      <c r="A1245" s="1195" t="s">
        <v>2005</v>
      </c>
      <c r="B1245" s="1196" t="s">
        <v>1405</v>
      </c>
      <c r="C1245" s="1196" t="s">
        <v>1406</v>
      </c>
      <c r="D1245" s="1196" t="s">
        <v>98</v>
      </c>
      <c r="E1245" s="1197">
        <v>39857</v>
      </c>
      <c r="F1245" s="1198" t="s">
        <v>49</v>
      </c>
      <c r="G1245" s="1199">
        <v>6200000</v>
      </c>
      <c r="H1245" s="1199">
        <v>0</v>
      </c>
      <c r="I1245" s="1199">
        <v>13582165.84</v>
      </c>
      <c r="J1245" s="1200" t="s">
        <v>671</v>
      </c>
      <c r="K1245" s="1201"/>
      <c r="L1245" s="1202"/>
      <c r="M1245" s="1203"/>
      <c r="N1245" s="1204"/>
      <c r="O1245" s="1205"/>
      <c r="P1245" s="1205"/>
      <c r="Q1245" s="1206"/>
      <c r="R1245" s="1207"/>
    </row>
    <row r="1246" spans="1:18">
      <c r="A1246" s="1195"/>
      <c r="B1246" s="1196" t="s">
        <v>1405</v>
      </c>
      <c r="C1246" s="1196" t="s">
        <v>1406</v>
      </c>
      <c r="D1246" s="1196" t="s">
        <v>98</v>
      </c>
      <c r="E1246" s="1197">
        <v>40158</v>
      </c>
      <c r="F1246" s="1198"/>
      <c r="G1246" s="1199">
        <v>6335000</v>
      </c>
      <c r="H1246" s="1199"/>
      <c r="I1246" s="1199"/>
      <c r="J1246" s="1200"/>
      <c r="K1246" s="1201"/>
      <c r="L1246" s="1202"/>
      <c r="M1246" s="1203"/>
      <c r="N1246" s="1204"/>
      <c r="O1246" s="1205"/>
      <c r="P1246" s="1205"/>
      <c r="Q1246" s="1206"/>
      <c r="R1246" s="1207"/>
    </row>
    <row r="1247" spans="1:18">
      <c r="A1247" s="1195"/>
      <c r="B1247" s="1196" t="s">
        <v>1405</v>
      </c>
      <c r="C1247" s="1196" t="s">
        <v>1406</v>
      </c>
      <c r="D1247" s="1196" t="s">
        <v>98</v>
      </c>
      <c r="E1247" s="1197">
        <v>41715</v>
      </c>
      <c r="F1247" s="1198"/>
      <c r="G1247" s="1199"/>
      <c r="H1247" s="1199"/>
      <c r="I1247" s="1199"/>
      <c r="J1247" s="1200"/>
      <c r="K1247" s="1201">
        <v>10328152.35</v>
      </c>
      <c r="L1247" s="1202"/>
      <c r="M1247" s="1203">
        <v>12535</v>
      </c>
      <c r="N1247" s="1204">
        <v>824.15</v>
      </c>
      <c r="O1247" s="1205">
        <v>-2206847.65</v>
      </c>
      <c r="P1247" s="1205"/>
      <c r="Q1247" s="1206">
        <v>262399.5</v>
      </c>
      <c r="R1247" s="1207">
        <v>310</v>
      </c>
    </row>
    <row r="1248" spans="1:18">
      <c r="A1248" s="1195"/>
      <c r="B1248" s="1196" t="s">
        <v>1405</v>
      </c>
      <c r="C1248" s="1196" t="s">
        <v>1406</v>
      </c>
      <c r="D1248" s="1196" t="s">
        <v>98</v>
      </c>
      <c r="E1248" s="1197">
        <v>41754</v>
      </c>
      <c r="F1248" s="1198"/>
      <c r="G1248" s="1199"/>
      <c r="H1248" s="1199"/>
      <c r="I1248" s="1199"/>
      <c r="J1248" s="1200"/>
      <c r="K1248" s="1201"/>
      <c r="L1248" s="1202">
        <v>-103281.52</v>
      </c>
      <c r="M1248" s="1203"/>
      <c r="N1248" s="1204"/>
      <c r="O1248" s="1205"/>
      <c r="P1248" s="1205"/>
      <c r="Q1248" s="1206"/>
      <c r="R1248" s="1207"/>
    </row>
    <row r="1249" spans="1:18">
      <c r="A1249" s="1195" t="s">
        <v>1979</v>
      </c>
      <c r="B1249" s="1196" t="s">
        <v>1407</v>
      </c>
      <c r="C1249" s="1196" t="s">
        <v>1137</v>
      </c>
      <c r="D1249" s="1196" t="s">
        <v>105</v>
      </c>
      <c r="E1249" s="1197">
        <v>39843</v>
      </c>
      <c r="F1249" s="1198" t="s">
        <v>49</v>
      </c>
      <c r="G1249" s="1199">
        <v>7700000</v>
      </c>
      <c r="H1249" s="1199">
        <v>0</v>
      </c>
      <c r="I1249" s="1199">
        <v>8806297.8000000007</v>
      </c>
      <c r="J1249" s="1200" t="s">
        <v>671</v>
      </c>
      <c r="K1249" s="1201"/>
      <c r="L1249" s="1202"/>
      <c r="M1249" s="1203"/>
      <c r="N1249" s="1204"/>
      <c r="O1249" s="1205"/>
      <c r="P1249" s="1205"/>
      <c r="Q1249" s="1206"/>
      <c r="R1249" s="1207"/>
    </row>
    <row r="1250" spans="1:18">
      <c r="A1250" s="1195"/>
      <c r="B1250" s="1196" t="s">
        <v>1407</v>
      </c>
      <c r="C1250" s="1196" t="s">
        <v>1137</v>
      </c>
      <c r="D1250" s="1196" t="s">
        <v>105</v>
      </c>
      <c r="E1250" s="1197">
        <v>41211</v>
      </c>
      <c r="F1250" s="1198"/>
      <c r="G1250" s="1199"/>
      <c r="H1250" s="1199"/>
      <c r="I1250" s="1199"/>
      <c r="J1250" s="1200"/>
      <c r="K1250" s="1201">
        <v>26102.9</v>
      </c>
      <c r="L1250" s="1202"/>
      <c r="M1250" s="1203">
        <v>29</v>
      </c>
      <c r="N1250" s="1204">
        <v>900.1</v>
      </c>
      <c r="O1250" s="1205">
        <v>-2897.1</v>
      </c>
      <c r="P1250" s="1205"/>
      <c r="Q1250" s="1206"/>
      <c r="R1250" s="1207"/>
    </row>
    <row r="1251" spans="1:18">
      <c r="A1251" s="1195"/>
      <c r="B1251" s="1196" t="s">
        <v>1407</v>
      </c>
      <c r="C1251" s="1196" t="s">
        <v>1137</v>
      </c>
      <c r="D1251" s="1196" t="s">
        <v>105</v>
      </c>
      <c r="E1251" s="1197">
        <v>41214</v>
      </c>
      <c r="F1251" s="1198"/>
      <c r="G1251" s="1199"/>
      <c r="H1251" s="1199"/>
      <c r="I1251" s="1199"/>
      <c r="J1251" s="1200"/>
      <c r="K1251" s="1201">
        <v>6904667.0999999996</v>
      </c>
      <c r="L1251" s="1202"/>
      <c r="M1251" s="1203">
        <v>7671</v>
      </c>
      <c r="N1251" s="1204">
        <v>900.1</v>
      </c>
      <c r="O1251" s="1205">
        <v>-766332.9</v>
      </c>
      <c r="P1251" s="1205"/>
      <c r="Q1251" s="1206">
        <v>369948</v>
      </c>
      <c r="R1251" s="1207">
        <v>385</v>
      </c>
    </row>
    <row r="1252" spans="1:18">
      <c r="A1252" s="1195"/>
      <c r="B1252" s="1196" t="s">
        <v>1407</v>
      </c>
      <c r="C1252" s="1196" t="s">
        <v>1137</v>
      </c>
      <c r="D1252" s="1196" t="s">
        <v>105</v>
      </c>
      <c r="E1252" s="1197">
        <v>41285</v>
      </c>
      <c r="F1252" s="1198"/>
      <c r="G1252" s="1199"/>
      <c r="H1252" s="1199"/>
      <c r="I1252" s="1199"/>
      <c r="J1252" s="1200"/>
      <c r="K1252" s="1201"/>
      <c r="L1252" s="1202">
        <v>-69307.7</v>
      </c>
      <c r="M1252" s="1203"/>
      <c r="N1252" s="1204"/>
      <c r="O1252" s="1205"/>
      <c r="P1252" s="1205"/>
      <c r="Q1252" s="1206"/>
      <c r="R1252" s="1207"/>
    </row>
    <row r="1253" spans="1:18">
      <c r="A1253" s="1195"/>
      <c r="B1253" s="1196" t="s">
        <v>1408</v>
      </c>
      <c r="C1253" s="1196" t="s">
        <v>791</v>
      </c>
      <c r="D1253" s="1196" t="s">
        <v>111</v>
      </c>
      <c r="E1253" s="1197">
        <v>39829</v>
      </c>
      <c r="F1253" s="1198" t="s">
        <v>26</v>
      </c>
      <c r="G1253" s="1199">
        <v>45000000</v>
      </c>
      <c r="H1253" s="1199">
        <v>0</v>
      </c>
      <c r="I1253" s="1199">
        <v>53406628.25</v>
      </c>
      <c r="J1253" s="1200" t="s">
        <v>671</v>
      </c>
      <c r="K1253" s="1201"/>
      <c r="L1253" s="1202"/>
      <c r="M1253" s="1203"/>
      <c r="N1253" s="1204"/>
      <c r="O1253" s="1205"/>
      <c r="P1253" s="1205"/>
      <c r="Q1253" s="1206"/>
      <c r="R1253" s="1207"/>
    </row>
    <row r="1254" spans="1:18">
      <c r="A1254" s="1195"/>
      <c r="B1254" s="1196" t="s">
        <v>1408</v>
      </c>
      <c r="C1254" s="1196" t="s">
        <v>791</v>
      </c>
      <c r="D1254" s="1196" t="s">
        <v>111</v>
      </c>
      <c r="E1254" s="1197">
        <v>41093</v>
      </c>
      <c r="F1254" s="1198"/>
      <c r="G1254" s="1199"/>
      <c r="H1254" s="1199"/>
      <c r="I1254" s="1199"/>
      <c r="J1254" s="1200"/>
      <c r="K1254" s="1201">
        <v>44152650</v>
      </c>
      <c r="L1254" s="1202">
        <v>-662289.75</v>
      </c>
      <c r="M1254" s="1203">
        <v>45000</v>
      </c>
      <c r="N1254" s="1204">
        <v>981.2</v>
      </c>
      <c r="O1254" s="1205">
        <v>-847350</v>
      </c>
      <c r="P1254" s="1205"/>
      <c r="Q1254" s="1206"/>
      <c r="R1254" s="1207"/>
    </row>
    <row r="1255" spans="1:18">
      <c r="A1255" s="1195"/>
      <c r="B1255" s="1196" t="s">
        <v>1408</v>
      </c>
      <c r="C1255" s="1196" t="s">
        <v>791</v>
      </c>
      <c r="D1255" s="1196" t="s">
        <v>111</v>
      </c>
      <c r="E1255" s="1197">
        <v>41436</v>
      </c>
      <c r="F1255" s="1198"/>
      <c r="G1255" s="1199"/>
      <c r="H1255" s="1199"/>
      <c r="I1255" s="1199"/>
      <c r="J1255" s="1200"/>
      <c r="K1255" s="1201"/>
      <c r="L1255" s="1202"/>
      <c r="M1255" s="1203"/>
      <c r="N1255" s="1204"/>
      <c r="O1255" s="1205"/>
      <c r="P1255" s="1205"/>
      <c r="Q1255" s="1206">
        <v>2087368</v>
      </c>
      <c r="R1255" s="1207">
        <v>771429</v>
      </c>
    </row>
    <row r="1256" spans="1:18">
      <c r="A1256" s="1195" t="s">
        <v>2044</v>
      </c>
      <c r="B1256" s="1196" t="s">
        <v>1409</v>
      </c>
      <c r="C1256" s="1196" t="s">
        <v>893</v>
      </c>
      <c r="D1256" s="1196" t="s">
        <v>80</v>
      </c>
      <c r="E1256" s="1197">
        <v>39990</v>
      </c>
      <c r="F1256" s="1198" t="s">
        <v>49</v>
      </c>
      <c r="G1256" s="1199">
        <v>71526000</v>
      </c>
      <c r="H1256" s="1199">
        <v>0</v>
      </c>
      <c r="I1256" s="1199">
        <v>27172726.719999999</v>
      </c>
      <c r="J1256" s="1200" t="s">
        <v>671</v>
      </c>
      <c r="K1256" s="1201"/>
      <c r="L1256" s="1202"/>
      <c r="M1256" s="1203"/>
      <c r="N1256" s="1204"/>
      <c r="O1256" s="1205"/>
      <c r="P1256" s="1205"/>
      <c r="Q1256" s="1206"/>
      <c r="R1256" s="1207"/>
    </row>
    <row r="1257" spans="1:18">
      <c r="A1257" s="1195"/>
      <c r="B1257" s="1196" t="s">
        <v>1409</v>
      </c>
      <c r="C1257" s="1196" t="s">
        <v>893</v>
      </c>
      <c r="D1257" s="1196" t="s">
        <v>80</v>
      </c>
      <c r="E1257" s="1197">
        <v>41453</v>
      </c>
      <c r="F1257" s="1198"/>
      <c r="G1257" s="1199"/>
      <c r="H1257" s="1199"/>
      <c r="I1257" s="1199"/>
      <c r="J1257" s="1200"/>
      <c r="K1257" s="1201">
        <v>23718541.949999999</v>
      </c>
      <c r="L1257" s="1202"/>
      <c r="M1257" s="1203">
        <v>71526</v>
      </c>
      <c r="N1257" s="1204">
        <v>331.6</v>
      </c>
      <c r="O1257" s="1205">
        <v>-47807458.049999997</v>
      </c>
      <c r="P1257" s="1205"/>
      <c r="Q1257" s="1206"/>
      <c r="R1257" s="1207"/>
    </row>
    <row r="1258" spans="1:18">
      <c r="A1258" s="1195" t="s">
        <v>2005</v>
      </c>
      <c r="B1258" s="1196" t="s">
        <v>1410</v>
      </c>
      <c r="C1258" s="1196" t="s">
        <v>893</v>
      </c>
      <c r="D1258" s="1196" t="s">
        <v>80</v>
      </c>
      <c r="E1258" s="1197">
        <v>39913</v>
      </c>
      <c r="F1258" s="1198" t="s">
        <v>26</v>
      </c>
      <c r="G1258" s="1199">
        <v>2040000</v>
      </c>
      <c r="H1258" s="1199">
        <v>4388000</v>
      </c>
      <c r="I1258" s="1199">
        <v>1248469.44</v>
      </c>
      <c r="J1258" s="1200" t="s">
        <v>660</v>
      </c>
      <c r="K1258" s="1201"/>
      <c r="L1258" s="1202"/>
      <c r="M1258" s="1203"/>
      <c r="N1258" s="1204"/>
      <c r="O1258" s="1205"/>
      <c r="P1258" s="1205"/>
      <c r="Q1258" s="1206"/>
      <c r="R1258" s="1207"/>
    </row>
    <row r="1259" spans="1:18">
      <c r="A1259" s="1195"/>
      <c r="B1259" s="1196" t="s">
        <v>1410</v>
      </c>
      <c r="C1259" s="1196" t="s">
        <v>893</v>
      </c>
      <c r="D1259" s="1196" t="s">
        <v>80</v>
      </c>
      <c r="E1259" s="1197">
        <v>40137</v>
      </c>
      <c r="F1259" s="1198"/>
      <c r="G1259" s="1199">
        <v>2348000</v>
      </c>
      <c r="H1259" s="1199"/>
      <c r="I1259" s="1199"/>
      <c r="J1259" s="1200"/>
      <c r="K1259" s="1201"/>
      <c r="L1259" s="1202"/>
      <c r="M1259" s="1203"/>
      <c r="N1259" s="1204"/>
      <c r="O1259" s="1205"/>
      <c r="P1259" s="1205"/>
      <c r="Q1259" s="1206"/>
      <c r="R1259" s="1207"/>
    </row>
    <row r="1260" spans="1:18">
      <c r="A1260" s="1195">
        <v>11</v>
      </c>
      <c r="B1260" s="1196" t="s">
        <v>1411</v>
      </c>
      <c r="C1260" s="1196" t="s">
        <v>1412</v>
      </c>
      <c r="D1260" s="1196" t="s">
        <v>98</v>
      </c>
      <c r="E1260" s="1197">
        <v>39801</v>
      </c>
      <c r="F1260" s="1198" t="s">
        <v>26</v>
      </c>
      <c r="G1260" s="1199">
        <v>10000000</v>
      </c>
      <c r="H1260" s="1199">
        <v>0</v>
      </c>
      <c r="I1260" s="1199">
        <v>12070979.199999999</v>
      </c>
      <c r="J1260" s="1200" t="s">
        <v>655</v>
      </c>
      <c r="K1260" s="1201"/>
      <c r="L1260" s="1202"/>
      <c r="M1260" s="1203"/>
      <c r="N1260" s="1204"/>
      <c r="O1260" s="1205"/>
      <c r="P1260" s="1205"/>
      <c r="Q1260" s="1206"/>
      <c r="R1260" s="1207"/>
    </row>
    <row r="1261" spans="1:18">
      <c r="A1261" s="1195"/>
      <c r="B1261" s="1196" t="s">
        <v>1411</v>
      </c>
      <c r="C1261" s="1196" t="s">
        <v>1412</v>
      </c>
      <c r="D1261" s="1196" t="s">
        <v>98</v>
      </c>
      <c r="E1261" s="1197">
        <v>41271</v>
      </c>
      <c r="F1261" s="1198"/>
      <c r="G1261" s="1199"/>
      <c r="H1261" s="1199"/>
      <c r="I1261" s="1199"/>
      <c r="J1261" s="1200"/>
      <c r="K1261" s="1201">
        <v>10000000</v>
      </c>
      <c r="L1261" s="1202"/>
      <c r="M1261" s="1203">
        <v>10000</v>
      </c>
      <c r="N1261" s="1204">
        <v>1000</v>
      </c>
      <c r="O1261" s="1205"/>
      <c r="P1261" s="1205"/>
      <c r="Q1261" s="1206"/>
      <c r="R1261" s="1207"/>
    </row>
    <row r="1262" spans="1:18">
      <c r="A1262" s="1195"/>
      <c r="B1262" s="1196" t="s">
        <v>1411</v>
      </c>
      <c r="C1262" s="1196" t="s">
        <v>1412</v>
      </c>
      <c r="D1262" s="1196" t="s">
        <v>98</v>
      </c>
      <c r="E1262" s="1197">
        <v>41297</v>
      </c>
      <c r="F1262" s="1198"/>
      <c r="G1262" s="1199"/>
      <c r="H1262" s="1199"/>
      <c r="I1262" s="1199"/>
      <c r="J1262" s="1200"/>
      <c r="K1262" s="1201"/>
      <c r="L1262" s="1202"/>
      <c r="M1262" s="1203"/>
      <c r="N1262" s="1204"/>
      <c r="O1262" s="1205"/>
      <c r="P1262" s="1205"/>
      <c r="Q1262" s="1206">
        <v>58479.199999999997</v>
      </c>
      <c r="R1262" s="1207">
        <v>73099</v>
      </c>
    </row>
    <row r="1263" spans="1:18">
      <c r="A1263" s="1195">
        <v>12</v>
      </c>
      <c r="B1263" s="1196" t="s">
        <v>1413</v>
      </c>
      <c r="C1263" s="1196" t="s">
        <v>1414</v>
      </c>
      <c r="D1263" s="1196" t="s">
        <v>131</v>
      </c>
      <c r="E1263" s="1197">
        <v>39843</v>
      </c>
      <c r="F1263" s="1198" t="s">
        <v>26</v>
      </c>
      <c r="G1263" s="1199">
        <v>22000000</v>
      </c>
      <c r="H1263" s="1199">
        <v>0</v>
      </c>
      <c r="I1263" s="1199">
        <v>23287945.109999999</v>
      </c>
      <c r="J1263" s="1200" t="s">
        <v>655</v>
      </c>
      <c r="K1263" s="1201"/>
      <c r="L1263" s="1202"/>
      <c r="M1263" s="1203"/>
      <c r="N1263" s="1204"/>
      <c r="O1263" s="1205"/>
      <c r="P1263" s="1205"/>
      <c r="Q1263" s="1206"/>
      <c r="R1263" s="1207"/>
    </row>
    <row r="1264" spans="1:18">
      <c r="A1264" s="1195"/>
      <c r="B1264" s="1196" t="s">
        <v>1413</v>
      </c>
      <c r="C1264" s="1196" t="s">
        <v>1414</v>
      </c>
      <c r="D1264" s="1196" t="s">
        <v>131</v>
      </c>
      <c r="E1264" s="1197">
        <v>40170</v>
      </c>
      <c r="F1264" s="1198"/>
      <c r="G1264" s="1199"/>
      <c r="H1264" s="1199"/>
      <c r="I1264" s="1199"/>
      <c r="J1264" s="1200"/>
      <c r="K1264" s="1201">
        <v>22000000</v>
      </c>
      <c r="L1264" s="1202"/>
      <c r="M1264" s="1203">
        <v>22000</v>
      </c>
      <c r="N1264" s="1204">
        <v>1000</v>
      </c>
      <c r="O1264" s="1205"/>
      <c r="P1264" s="1205"/>
      <c r="Q1264" s="1206"/>
      <c r="R1264" s="1207"/>
    </row>
    <row r="1265" spans="1:18">
      <c r="A1265" s="1195"/>
      <c r="B1265" s="1196" t="s">
        <v>1413</v>
      </c>
      <c r="C1265" s="1196" t="s">
        <v>1414</v>
      </c>
      <c r="D1265" s="1196" t="s">
        <v>131</v>
      </c>
      <c r="E1265" s="1197">
        <v>40865</v>
      </c>
      <c r="F1265" s="1198"/>
      <c r="G1265" s="1199"/>
      <c r="H1265" s="1199"/>
      <c r="I1265" s="1199"/>
      <c r="J1265" s="1200"/>
      <c r="K1265" s="1201"/>
      <c r="L1265" s="1202"/>
      <c r="M1265" s="1203"/>
      <c r="N1265" s="1204"/>
      <c r="O1265" s="1205"/>
      <c r="P1265" s="1205"/>
      <c r="Q1265" s="1206">
        <v>301001</v>
      </c>
      <c r="R1265" s="1207">
        <v>104101</v>
      </c>
    </row>
    <row r="1266" spans="1:18">
      <c r="A1266" s="1195" t="s">
        <v>1977</v>
      </c>
      <c r="B1266" s="1196" t="s">
        <v>1415</v>
      </c>
      <c r="C1266" s="1196" t="s">
        <v>1416</v>
      </c>
      <c r="D1266" s="1196" t="s">
        <v>80</v>
      </c>
      <c r="E1266" s="1197">
        <v>39836</v>
      </c>
      <c r="F1266" s="1198" t="s">
        <v>49</v>
      </c>
      <c r="G1266" s="1199">
        <v>10189000</v>
      </c>
      <c r="H1266" s="1199">
        <v>0</v>
      </c>
      <c r="I1266" s="1199">
        <v>11206989.34</v>
      </c>
      <c r="J1266" s="1200" t="s">
        <v>655</v>
      </c>
      <c r="K1266" s="1201"/>
      <c r="L1266" s="1202"/>
      <c r="M1266" s="1203"/>
      <c r="N1266" s="1204"/>
      <c r="O1266" s="1205"/>
      <c r="P1266" s="1205"/>
      <c r="Q1266" s="1206"/>
      <c r="R1266" s="1207"/>
    </row>
    <row r="1267" spans="1:18">
      <c r="A1267" s="1195"/>
      <c r="B1267" s="1196" t="s">
        <v>1415</v>
      </c>
      <c r="C1267" s="1196" t="s">
        <v>1416</v>
      </c>
      <c r="D1267" s="1196" t="s">
        <v>80</v>
      </c>
      <c r="E1267" s="1197">
        <v>40170</v>
      </c>
      <c r="F1267" s="1198"/>
      <c r="G1267" s="1199"/>
      <c r="H1267" s="1199"/>
      <c r="I1267" s="1199"/>
      <c r="J1267" s="1200"/>
      <c r="K1267" s="1201">
        <v>10189000</v>
      </c>
      <c r="L1267" s="1202"/>
      <c r="M1267" s="1203">
        <v>10189</v>
      </c>
      <c r="N1267" s="1204">
        <v>1000</v>
      </c>
      <c r="O1267" s="1205"/>
      <c r="P1267" s="1205"/>
      <c r="Q1267" s="1206">
        <v>509000</v>
      </c>
      <c r="R1267" s="1207">
        <v>509</v>
      </c>
    </row>
    <row r="1268" spans="1:18">
      <c r="A1268" s="1195">
        <v>44</v>
      </c>
      <c r="B1268" s="1196" t="s">
        <v>1417</v>
      </c>
      <c r="C1268" s="1196" t="s">
        <v>817</v>
      </c>
      <c r="D1268" s="1196" t="s">
        <v>123</v>
      </c>
      <c r="E1268" s="1197">
        <v>39822</v>
      </c>
      <c r="F1268" s="1198" t="s">
        <v>26</v>
      </c>
      <c r="G1268" s="1199">
        <v>20000000</v>
      </c>
      <c r="H1268" s="1199">
        <v>0</v>
      </c>
      <c r="I1268" s="1199">
        <v>22834334.780000001</v>
      </c>
      <c r="J1268" s="1200" t="s">
        <v>655</v>
      </c>
      <c r="K1268" s="1201"/>
      <c r="L1268" s="1202"/>
      <c r="M1268" s="1203"/>
      <c r="N1268" s="1204"/>
      <c r="O1268" s="1205"/>
      <c r="P1268" s="1205"/>
      <c r="Q1268" s="1206"/>
      <c r="R1268" s="1207"/>
    </row>
    <row r="1269" spans="1:18">
      <c r="A1269" s="1195"/>
      <c r="B1269" s="1196" t="s">
        <v>1417</v>
      </c>
      <c r="C1269" s="1196" t="s">
        <v>817</v>
      </c>
      <c r="D1269" s="1196" t="s">
        <v>123</v>
      </c>
      <c r="E1269" s="1197">
        <v>40780</v>
      </c>
      <c r="F1269" s="1198"/>
      <c r="G1269" s="1199"/>
      <c r="H1269" s="1199"/>
      <c r="I1269" s="1199"/>
      <c r="J1269" s="1200"/>
      <c r="K1269" s="1201">
        <v>20000000</v>
      </c>
      <c r="L1269" s="1202"/>
      <c r="M1269" s="1203">
        <v>20000</v>
      </c>
      <c r="N1269" s="1204">
        <v>1000</v>
      </c>
      <c r="O1269" s="1205"/>
      <c r="P1269" s="1205"/>
      <c r="Q1269" s="1206"/>
      <c r="R1269" s="1207"/>
    </row>
    <row r="1270" spans="1:18">
      <c r="A1270" s="1195"/>
      <c r="B1270" s="1196" t="s">
        <v>1417</v>
      </c>
      <c r="C1270" s="1196" t="s">
        <v>817</v>
      </c>
      <c r="D1270" s="1196" t="s">
        <v>123</v>
      </c>
      <c r="E1270" s="1197">
        <v>40869</v>
      </c>
      <c r="F1270" s="1198"/>
      <c r="G1270" s="1199"/>
      <c r="H1270" s="1199"/>
      <c r="I1270" s="1199"/>
      <c r="J1270" s="1200"/>
      <c r="K1270" s="1201"/>
      <c r="L1270" s="1202"/>
      <c r="M1270" s="1203"/>
      <c r="N1270" s="1204"/>
      <c r="O1270" s="1205"/>
      <c r="P1270" s="1205"/>
      <c r="Q1270" s="1206">
        <v>206557</v>
      </c>
      <c r="R1270" s="1207">
        <v>104384</v>
      </c>
    </row>
    <row r="1271" spans="1:18">
      <c r="A1271" s="1195">
        <v>8</v>
      </c>
      <c r="B1271" s="1196" t="s">
        <v>1418</v>
      </c>
      <c r="C1271" s="1196" t="s">
        <v>903</v>
      </c>
      <c r="D1271" s="1196" t="s">
        <v>105</v>
      </c>
      <c r="E1271" s="1197">
        <v>39871</v>
      </c>
      <c r="F1271" s="1198" t="s">
        <v>49</v>
      </c>
      <c r="G1271" s="1199">
        <v>5222000</v>
      </c>
      <c r="H1271" s="1199">
        <v>0</v>
      </c>
      <c r="I1271" s="1199">
        <v>3520137.55</v>
      </c>
      <c r="J1271" s="1200" t="s">
        <v>671</v>
      </c>
      <c r="K1271" s="1201"/>
      <c r="L1271" s="1202"/>
      <c r="M1271" s="1203"/>
      <c r="N1271" s="1204"/>
      <c r="O1271" s="1205"/>
      <c r="P1271" s="1205"/>
      <c r="Q1271" s="1206"/>
      <c r="R1271" s="1207"/>
    </row>
    <row r="1272" spans="1:18">
      <c r="A1272" s="1195"/>
      <c r="B1272" s="1196" t="s">
        <v>1418</v>
      </c>
      <c r="C1272" s="1196" t="s">
        <v>903</v>
      </c>
      <c r="D1272" s="1196" t="s">
        <v>105</v>
      </c>
      <c r="E1272" s="1197">
        <v>41597</v>
      </c>
      <c r="F1272" s="1198"/>
      <c r="G1272" s="1199"/>
      <c r="H1272" s="1199"/>
      <c r="I1272" s="1199"/>
      <c r="J1272" s="1200"/>
      <c r="K1272" s="1201">
        <v>3133200</v>
      </c>
      <c r="L1272" s="1202"/>
      <c r="M1272" s="1203">
        <v>5222</v>
      </c>
      <c r="N1272" s="1204">
        <v>600</v>
      </c>
      <c r="O1272" s="1205">
        <v>-2088800</v>
      </c>
      <c r="P1272" s="1205"/>
      <c r="Q1272" s="1206">
        <v>136833.04999999999</v>
      </c>
      <c r="R1272" s="1207">
        <v>261</v>
      </c>
    </row>
    <row r="1273" spans="1:18">
      <c r="A1273" s="1195"/>
      <c r="B1273" s="1196" t="s">
        <v>1418</v>
      </c>
      <c r="C1273" s="1196" t="s">
        <v>903</v>
      </c>
      <c r="D1273" s="1196" t="s">
        <v>105</v>
      </c>
      <c r="E1273" s="1197">
        <v>41645</v>
      </c>
      <c r="F1273" s="1198"/>
      <c r="G1273" s="1199"/>
      <c r="H1273" s="1199"/>
      <c r="I1273" s="1199"/>
      <c r="J1273" s="1200"/>
      <c r="K1273" s="1201"/>
      <c r="L1273" s="1202">
        <v>-25000</v>
      </c>
      <c r="M1273" s="1203"/>
      <c r="N1273" s="1204"/>
      <c r="O1273" s="1205"/>
      <c r="P1273" s="1205"/>
      <c r="Q1273" s="1206"/>
      <c r="R1273" s="1207"/>
    </row>
    <row r="1274" spans="1:18">
      <c r="A1274" s="1195" t="s">
        <v>2045</v>
      </c>
      <c r="B1274" s="1196" t="s">
        <v>1419</v>
      </c>
      <c r="C1274" s="1196" t="s">
        <v>1420</v>
      </c>
      <c r="D1274" s="1196" t="s">
        <v>80</v>
      </c>
      <c r="E1274" s="1197">
        <v>39787</v>
      </c>
      <c r="F1274" s="1198" t="s">
        <v>26</v>
      </c>
      <c r="G1274" s="1199">
        <v>84784000</v>
      </c>
      <c r="H1274" s="1199">
        <v>0</v>
      </c>
      <c r="I1274" s="1199">
        <v>824288.89</v>
      </c>
      <c r="J1274" s="1200" t="s">
        <v>1966</v>
      </c>
      <c r="K1274" s="1201"/>
      <c r="L1274" s="1202"/>
      <c r="M1274" s="1203"/>
      <c r="N1274" s="1204"/>
      <c r="O1274" s="1205"/>
      <c r="P1274" s="1205"/>
      <c r="Q1274" s="1206"/>
      <c r="R1274" s="1207"/>
    </row>
    <row r="1275" spans="1:18">
      <c r="A1275" s="1195"/>
      <c r="B1275" s="1196" t="s">
        <v>1419</v>
      </c>
      <c r="C1275" s="1196" t="s">
        <v>1420</v>
      </c>
      <c r="D1275" s="1196" t="s">
        <v>80</v>
      </c>
      <c r="E1275" s="1197">
        <v>40312</v>
      </c>
      <c r="F1275" s="1198"/>
      <c r="G1275" s="1199"/>
      <c r="H1275" s="1199"/>
      <c r="I1275" s="1199"/>
      <c r="J1275" s="1200"/>
      <c r="K1275" s="1201"/>
      <c r="L1275" s="1202"/>
      <c r="M1275" s="1203"/>
      <c r="N1275" s="1204"/>
      <c r="O1275" s="1205">
        <v>-84784000</v>
      </c>
      <c r="P1275" s="1205"/>
      <c r="Q1275" s="1206"/>
      <c r="R1275" s="1207"/>
    </row>
    <row r="1276" spans="1:18">
      <c r="A1276" s="1195" t="s">
        <v>1977</v>
      </c>
      <c r="B1276" s="1196" t="s">
        <v>1421</v>
      </c>
      <c r="C1276" s="1196" t="s">
        <v>723</v>
      </c>
      <c r="D1276" s="1196" t="s">
        <v>90</v>
      </c>
      <c r="E1276" s="1197">
        <v>39857</v>
      </c>
      <c r="F1276" s="1198" t="s">
        <v>49</v>
      </c>
      <c r="G1276" s="1199">
        <v>700000</v>
      </c>
      <c r="H1276" s="1199">
        <v>0</v>
      </c>
      <c r="I1276" s="1199">
        <v>763294.14</v>
      </c>
      <c r="J1276" s="1200" t="s">
        <v>655</v>
      </c>
      <c r="K1276" s="1201"/>
      <c r="L1276" s="1202"/>
      <c r="M1276" s="1203"/>
      <c r="N1276" s="1204"/>
      <c r="O1276" s="1205"/>
      <c r="P1276" s="1205"/>
      <c r="Q1276" s="1206"/>
      <c r="R1276" s="1207"/>
    </row>
    <row r="1277" spans="1:18">
      <c r="A1277" s="1195"/>
      <c r="B1277" s="1196" t="s">
        <v>1421</v>
      </c>
      <c r="C1277" s="1196" t="s">
        <v>723</v>
      </c>
      <c r="D1277" s="1196" t="s">
        <v>90</v>
      </c>
      <c r="E1277" s="1197">
        <v>40127</v>
      </c>
      <c r="F1277" s="1198"/>
      <c r="G1277" s="1199"/>
      <c r="H1277" s="1199"/>
      <c r="I1277" s="1199"/>
      <c r="J1277" s="1200"/>
      <c r="K1277" s="1201">
        <v>700000</v>
      </c>
      <c r="L1277" s="1202"/>
      <c r="M1277" s="1203">
        <v>700</v>
      </c>
      <c r="N1277" s="1204">
        <v>1000</v>
      </c>
      <c r="O1277" s="1205"/>
      <c r="P1277" s="1205"/>
      <c r="Q1277" s="1206">
        <v>35000</v>
      </c>
      <c r="R1277" s="1207">
        <v>35</v>
      </c>
    </row>
    <row r="1278" spans="1:18">
      <c r="A1278" s="1195">
        <v>11</v>
      </c>
      <c r="B1278" s="1196" t="s">
        <v>1422</v>
      </c>
      <c r="C1278" s="1196" t="s">
        <v>1423</v>
      </c>
      <c r="D1278" s="1196" t="s">
        <v>117</v>
      </c>
      <c r="E1278" s="1197">
        <v>39850</v>
      </c>
      <c r="F1278" s="1198" t="s">
        <v>26</v>
      </c>
      <c r="G1278" s="1199">
        <v>16000000</v>
      </c>
      <c r="H1278" s="1199">
        <v>0</v>
      </c>
      <c r="I1278" s="1199">
        <v>18933333.329999998</v>
      </c>
      <c r="J1278" s="1200" t="s">
        <v>655</v>
      </c>
      <c r="K1278" s="1201"/>
      <c r="L1278" s="1202"/>
      <c r="M1278" s="1203"/>
      <c r="N1278" s="1204"/>
      <c r="O1278" s="1205"/>
      <c r="P1278" s="1205"/>
      <c r="Q1278" s="1206"/>
      <c r="R1278" s="1207"/>
    </row>
    <row r="1279" spans="1:18">
      <c r="A1279" s="1195"/>
      <c r="B1279" s="1196" t="s">
        <v>1422</v>
      </c>
      <c r="C1279" s="1196" t="s">
        <v>1423</v>
      </c>
      <c r="D1279" s="1196" t="s">
        <v>117</v>
      </c>
      <c r="E1279" s="1197">
        <v>40730</v>
      </c>
      <c r="F1279" s="1198"/>
      <c r="G1279" s="1199"/>
      <c r="H1279" s="1199"/>
      <c r="I1279" s="1199"/>
      <c r="J1279" s="1200"/>
      <c r="K1279" s="1201">
        <v>16000000</v>
      </c>
      <c r="L1279" s="1202"/>
      <c r="M1279" s="1203">
        <v>16000</v>
      </c>
      <c r="N1279" s="1204">
        <v>1000</v>
      </c>
      <c r="O1279" s="1205"/>
      <c r="P1279" s="1205"/>
      <c r="Q1279" s="1206"/>
      <c r="R1279" s="1207"/>
    </row>
    <row r="1280" spans="1:18">
      <c r="A1280" s="1195"/>
      <c r="B1280" s="1196" t="s">
        <v>1422</v>
      </c>
      <c r="C1280" s="1196" t="s">
        <v>1423</v>
      </c>
      <c r="D1280" s="1196" t="s">
        <v>117</v>
      </c>
      <c r="E1280" s="1197">
        <v>40751</v>
      </c>
      <c r="F1280" s="1198"/>
      <c r="G1280" s="1199"/>
      <c r="H1280" s="1199"/>
      <c r="I1280" s="1199"/>
      <c r="J1280" s="1200"/>
      <c r="K1280" s="1201"/>
      <c r="L1280" s="1202"/>
      <c r="M1280" s="1203"/>
      <c r="N1280" s="1204"/>
      <c r="O1280" s="1205"/>
      <c r="P1280" s="1205"/>
      <c r="Q1280" s="1206">
        <v>1000000</v>
      </c>
      <c r="R1280" s="1207">
        <v>198675</v>
      </c>
    </row>
    <row r="1281" spans="1:18">
      <c r="A1281" s="1195" t="s">
        <v>1977</v>
      </c>
      <c r="B1281" s="1196" t="s">
        <v>1424</v>
      </c>
      <c r="C1281" s="1196" t="s">
        <v>1425</v>
      </c>
      <c r="D1281" s="1196" t="s">
        <v>88</v>
      </c>
      <c r="E1281" s="1197">
        <v>39864</v>
      </c>
      <c r="F1281" s="1198" t="s">
        <v>49</v>
      </c>
      <c r="G1281" s="1199">
        <v>10000000</v>
      </c>
      <c r="H1281" s="1199">
        <v>0</v>
      </c>
      <c r="I1281" s="1199">
        <v>12844226.310000001</v>
      </c>
      <c r="J1281" s="1200" t="s">
        <v>655</v>
      </c>
      <c r="K1281" s="1201"/>
      <c r="L1281" s="1202"/>
      <c r="M1281" s="1203"/>
      <c r="N1281" s="1204"/>
      <c r="O1281" s="1205"/>
      <c r="P1281" s="1205"/>
      <c r="Q1281" s="1206"/>
      <c r="R1281" s="1207"/>
    </row>
    <row r="1282" spans="1:18">
      <c r="A1282" s="1195"/>
      <c r="B1282" s="1196" t="s">
        <v>1424</v>
      </c>
      <c r="C1282" s="1196" t="s">
        <v>1425</v>
      </c>
      <c r="D1282" s="1196" t="s">
        <v>88</v>
      </c>
      <c r="E1282" s="1197">
        <v>41390</v>
      </c>
      <c r="F1282" s="1198"/>
      <c r="G1282" s="1199"/>
      <c r="H1282" s="1199"/>
      <c r="I1282" s="1199"/>
      <c r="J1282" s="1200"/>
      <c r="K1282" s="1201">
        <v>10000000</v>
      </c>
      <c r="L1282" s="1202"/>
      <c r="M1282" s="1203">
        <v>10000</v>
      </c>
      <c r="N1282" s="1204">
        <v>1000</v>
      </c>
      <c r="O1282" s="1205"/>
      <c r="P1282" s="1205"/>
      <c r="Q1282" s="1206">
        <v>500000</v>
      </c>
      <c r="R1282" s="1207">
        <v>500</v>
      </c>
    </row>
    <row r="1283" spans="1:18">
      <c r="A1283" s="1195">
        <v>8</v>
      </c>
      <c r="B1283" s="1196" t="s">
        <v>1426</v>
      </c>
      <c r="C1283" s="1196" t="s">
        <v>1427</v>
      </c>
      <c r="D1283" s="1196" t="s">
        <v>94</v>
      </c>
      <c r="E1283" s="1197">
        <v>39906</v>
      </c>
      <c r="F1283" s="1198" t="s">
        <v>49</v>
      </c>
      <c r="G1283" s="1199">
        <v>7260000</v>
      </c>
      <c r="H1283" s="1199">
        <v>0</v>
      </c>
      <c r="I1283" s="1199">
        <v>4296561.7300000004</v>
      </c>
      <c r="J1283" s="1200" t="s">
        <v>671</v>
      </c>
      <c r="K1283" s="1201"/>
      <c r="L1283" s="1202"/>
      <c r="M1283" s="1203"/>
      <c r="N1283" s="1204"/>
      <c r="O1283" s="1205"/>
      <c r="P1283" s="1205"/>
      <c r="Q1283" s="1206"/>
      <c r="R1283" s="1207"/>
    </row>
    <row r="1284" spans="1:18">
      <c r="A1284" s="1195"/>
      <c r="B1284" s="1196" t="s">
        <v>1426</v>
      </c>
      <c r="C1284" s="1196" t="s">
        <v>1427</v>
      </c>
      <c r="D1284" s="1196" t="s">
        <v>94</v>
      </c>
      <c r="E1284" s="1197">
        <v>41135</v>
      </c>
      <c r="F1284" s="1198"/>
      <c r="G1284" s="1199"/>
      <c r="H1284" s="1199"/>
      <c r="I1284" s="1199"/>
      <c r="J1284" s="1200"/>
      <c r="K1284" s="1201">
        <v>2904000</v>
      </c>
      <c r="L1284" s="1202"/>
      <c r="M1284" s="1203">
        <v>7260</v>
      </c>
      <c r="N1284" s="1204">
        <v>400</v>
      </c>
      <c r="O1284" s="1205">
        <v>-4356000</v>
      </c>
      <c r="P1284" s="1205"/>
      <c r="Q1284" s="1206"/>
      <c r="R1284" s="1207"/>
    </row>
    <row r="1285" spans="1:18">
      <c r="A1285" s="1195" t="s">
        <v>2046</v>
      </c>
      <c r="B1285" s="1196" t="s">
        <v>1428</v>
      </c>
      <c r="C1285" s="1196" t="s">
        <v>1429</v>
      </c>
      <c r="D1285" s="1196" t="s">
        <v>81</v>
      </c>
      <c r="E1285" s="1197">
        <v>39822</v>
      </c>
      <c r="F1285" s="1198" t="s">
        <v>53</v>
      </c>
      <c r="G1285" s="1199">
        <v>5116000</v>
      </c>
      <c r="H1285" s="1199">
        <v>0</v>
      </c>
      <c r="I1285" s="1199">
        <v>5875583.8899999997</v>
      </c>
      <c r="J1285" s="1200" t="s">
        <v>655</v>
      </c>
      <c r="K1285" s="1201"/>
      <c r="L1285" s="1202"/>
      <c r="M1285" s="1203"/>
      <c r="N1285" s="1204"/>
      <c r="O1285" s="1205"/>
      <c r="P1285" s="1205"/>
      <c r="Q1285" s="1206"/>
      <c r="R1285" s="1207"/>
    </row>
    <row r="1286" spans="1:18">
      <c r="A1286" s="1195"/>
      <c r="B1286" s="1196" t="s">
        <v>1428</v>
      </c>
      <c r="C1286" s="1196" t="s">
        <v>1429</v>
      </c>
      <c r="D1286" s="1196" t="s">
        <v>81</v>
      </c>
      <c r="E1286" s="1197">
        <v>40905</v>
      </c>
      <c r="F1286" s="1198"/>
      <c r="G1286" s="1199"/>
      <c r="H1286" s="1199"/>
      <c r="I1286" s="1199"/>
      <c r="J1286" s="1200"/>
      <c r="K1286" s="1201">
        <v>5116000</v>
      </c>
      <c r="L1286" s="1202"/>
      <c r="M1286" s="1203">
        <v>5116</v>
      </c>
      <c r="N1286" s="1204">
        <v>1000</v>
      </c>
      <c r="O1286" s="1205"/>
      <c r="P1286" s="1205"/>
      <c r="Q1286" s="1206"/>
      <c r="R1286" s="1207"/>
    </row>
    <row r="1287" spans="1:18">
      <c r="A1287" s="1195" t="s">
        <v>1994</v>
      </c>
      <c r="B1287" s="1196" t="s">
        <v>1430</v>
      </c>
      <c r="C1287" s="1196" t="s">
        <v>1431</v>
      </c>
      <c r="D1287" s="1196" t="s">
        <v>81</v>
      </c>
      <c r="E1287" s="1197">
        <v>39805</v>
      </c>
      <c r="F1287" s="1198" t="s">
        <v>53</v>
      </c>
      <c r="G1287" s="1199">
        <v>5500000</v>
      </c>
      <c r="H1287" s="1199">
        <v>0</v>
      </c>
      <c r="I1287" s="1199">
        <v>5956041.6600000001</v>
      </c>
      <c r="J1287" s="1200" t="s">
        <v>655</v>
      </c>
      <c r="K1287" s="1201"/>
      <c r="L1287" s="1202"/>
      <c r="M1287" s="1203"/>
      <c r="N1287" s="1204"/>
      <c r="O1287" s="1205"/>
      <c r="P1287" s="1205"/>
      <c r="Q1287" s="1206"/>
      <c r="R1287" s="1207"/>
    </row>
    <row r="1288" spans="1:18">
      <c r="A1288" s="1195"/>
      <c r="B1288" s="1196" t="s">
        <v>1430</v>
      </c>
      <c r="C1288" s="1196" t="s">
        <v>1431</v>
      </c>
      <c r="D1288" s="1196" t="s">
        <v>81</v>
      </c>
      <c r="E1288" s="1197">
        <v>40410</v>
      </c>
      <c r="F1288" s="1198"/>
      <c r="G1288" s="1199"/>
      <c r="H1288" s="1199"/>
      <c r="I1288" s="1199"/>
      <c r="J1288" s="1200"/>
      <c r="K1288" s="1201">
        <v>5500000</v>
      </c>
      <c r="L1288" s="1202"/>
      <c r="M1288" s="1203">
        <v>5500</v>
      </c>
      <c r="N1288" s="1204">
        <v>1000</v>
      </c>
      <c r="O1288" s="1205"/>
      <c r="P1288" s="1205"/>
      <c r="Q1288" s="1206"/>
      <c r="R1288" s="1207"/>
    </row>
    <row r="1289" spans="1:18">
      <c r="A1289" s="1195" t="s">
        <v>1977</v>
      </c>
      <c r="B1289" s="1196" t="s">
        <v>1432</v>
      </c>
      <c r="C1289" s="1196" t="s">
        <v>1433</v>
      </c>
      <c r="D1289" s="1196" t="s">
        <v>102</v>
      </c>
      <c r="E1289" s="1197">
        <v>39801</v>
      </c>
      <c r="F1289" s="1198" t="s">
        <v>49</v>
      </c>
      <c r="G1289" s="1199">
        <v>1834000</v>
      </c>
      <c r="H1289" s="1199">
        <v>0</v>
      </c>
      <c r="I1289" s="1199">
        <v>2339348.6</v>
      </c>
      <c r="J1289" s="1200" t="s">
        <v>655</v>
      </c>
      <c r="K1289" s="1201"/>
      <c r="L1289" s="1202"/>
      <c r="M1289" s="1203"/>
      <c r="N1289" s="1204"/>
      <c r="O1289" s="1205"/>
      <c r="P1289" s="1205"/>
      <c r="Q1289" s="1206"/>
      <c r="R1289" s="1207"/>
    </row>
    <row r="1290" spans="1:18">
      <c r="A1290" s="1195"/>
      <c r="B1290" s="1196" t="s">
        <v>1432</v>
      </c>
      <c r="C1290" s="1196" t="s">
        <v>1433</v>
      </c>
      <c r="D1290" s="1196" t="s">
        <v>102</v>
      </c>
      <c r="E1290" s="1197">
        <v>41271</v>
      </c>
      <c r="F1290" s="1198"/>
      <c r="G1290" s="1199"/>
      <c r="H1290" s="1199"/>
      <c r="I1290" s="1199"/>
      <c r="J1290" s="1200"/>
      <c r="K1290" s="1201">
        <v>1834000</v>
      </c>
      <c r="L1290" s="1202"/>
      <c r="M1290" s="1203">
        <v>1834</v>
      </c>
      <c r="N1290" s="1204">
        <v>1000</v>
      </c>
      <c r="O1290" s="1205"/>
      <c r="P1290" s="1205"/>
      <c r="Q1290" s="1206">
        <v>92000</v>
      </c>
      <c r="R1290" s="1207">
        <v>92</v>
      </c>
    </row>
    <row r="1291" spans="1:18">
      <c r="A1291" s="1195">
        <v>98</v>
      </c>
      <c r="B1291" s="1196" t="s">
        <v>1434</v>
      </c>
      <c r="C1291" s="1196" t="s">
        <v>1435</v>
      </c>
      <c r="D1291" s="1196" t="s">
        <v>38</v>
      </c>
      <c r="E1291" s="1197">
        <v>39850</v>
      </c>
      <c r="F1291" s="1198" t="s">
        <v>26</v>
      </c>
      <c r="G1291" s="1199">
        <v>6785000</v>
      </c>
      <c r="H1291" s="1199">
        <v>0</v>
      </c>
      <c r="I1291" s="1199">
        <v>4808121</v>
      </c>
      <c r="J1291" s="1200" t="s">
        <v>671</v>
      </c>
      <c r="K1291" s="1201"/>
      <c r="L1291" s="1202"/>
      <c r="M1291" s="1203"/>
      <c r="N1291" s="1204"/>
      <c r="O1291" s="1205"/>
      <c r="P1291" s="1205"/>
      <c r="Q1291" s="1206"/>
      <c r="R1291" s="1207"/>
    </row>
    <row r="1292" spans="1:18">
      <c r="A1292" s="1195"/>
      <c r="B1292" s="1196" t="s">
        <v>1434</v>
      </c>
      <c r="C1292" s="1196" t="s">
        <v>1435</v>
      </c>
      <c r="D1292" s="1196" t="s">
        <v>38</v>
      </c>
      <c r="E1292" s="1197">
        <v>41593</v>
      </c>
      <c r="F1292" s="1198"/>
      <c r="G1292" s="1199"/>
      <c r="H1292" s="1199"/>
      <c r="I1292" s="1199"/>
      <c r="J1292" s="1200"/>
      <c r="K1292" s="1201">
        <v>4545202</v>
      </c>
      <c r="L1292" s="1202"/>
      <c r="M1292" s="1203">
        <v>2272601</v>
      </c>
      <c r="N1292" s="1204">
        <v>2</v>
      </c>
      <c r="O1292" s="1205">
        <v>-2239798</v>
      </c>
      <c r="P1292" s="1205"/>
      <c r="Q1292" s="1206"/>
      <c r="R1292" s="1207"/>
    </row>
    <row r="1293" spans="1:18">
      <c r="A1293" s="1195" t="s">
        <v>1987</v>
      </c>
      <c r="B1293" s="1196" t="s">
        <v>1436</v>
      </c>
      <c r="C1293" s="1196" t="s">
        <v>1437</v>
      </c>
      <c r="D1293" s="1196" t="s">
        <v>131</v>
      </c>
      <c r="E1293" s="1197">
        <v>39801</v>
      </c>
      <c r="F1293" s="1198" t="s">
        <v>26</v>
      </c>
      <c r="G1293" s="1199">
        <v>14700000</v>
      </c>
      <c r="H1293" s="1199">
        <v>0</v>
      </c>
      <c r="I1293" s="1199">
        <v>15703166.66</v>
      </c>
      <c r="J1293" s="1200" t="s">
        <v>655</v>
      </c>
      <c r="K1293" s="1201"/>
      <c r="L1293" s="1202"/>
      <c r="M1293" s="1203"/>
      <c r="N1293" s="1204"/>
      <c r="O1293" s="1205"/>
      <c r="P1293" s="1205"/>
      <c r="Q1293" s="1206"/>
      <c r="R1293" s="1207"/>
    </row>
    <row r="1294" spans="1:18">
      <c r="A1294" s="1195"/>
      <c r="B1294" s="1196" t="s">
        <v>1436</v>
      </c>
      <c r="C1294" s="1196" t="s">
        <v>1437</v>
      </c>
      <c r="D1294" s="1196" t="s">
        <v>131</v>
      </c>
      <c r="E1294" s="1197">
        <v>40170</v>
      </c>
      <c r="F1294" s="1198"/>
      <c r="G1294" s="1199"/>
      <c r="H1294" s="1199"/>
      <c r="I1294" s="1199"/>
      <c r="J1294" s="1200"/>
      <c r="K1294" s="1201">
        <v>14700000</v>
      </c>
      <c r="L1294" s="1202"/>
      <c r="M1294" s="1203">
        <v>14700</v>
      </c>
      <c r="N1294" s="1204">
        <v>1000</v>
      </c>
      <c r="O1294" s="1205"/>
      <c r="P1294" s="1205"/>
      <c r="Q1294" s="1206"/>
      <c r="R1294" s="1207"/>
    </row>
    <row r="1295" spans="1:18">
      <c r="A1295" s="1195"/>
      <c r="B1295" s="1196" t="s">
        <v>1436</v>
      </c>
      <c r="C1295" s="1196" t="s">
        <v>1437</v>
      </c>
      <c r="D1295" s="1196" t="s">
        <v>131</v>
      </c>
      <c r="E1295" s="1197">
        <v>40219</v>
      </c>
      <c r="F1295" s="1198"/>
      <c r="G1295" s="1199"/>
      <c r="H1295" s="1199"/>
      <c r="I1295" s="1199"/>
      <c r="J1295" s="1200"/>
      <c r="K1295" s="1201"/>
      <c r="L1295" s="1202"/>
      <c r="M1295" s="1203"/>
      <c r="N1295" s="1204"/>
      <c r="O1295" s="1205"/>
      <c r="P1295" s="1205"/>
      <c r="Q1295" s="1206">
        <v>260000</v>
      </c>
      <c r="R1295" s="1207">
        <v>132353</v>
      </c>
    </row>
    <row r="1296" spans="1:18">
      <c r="A1296" s="1195" t="s">
        <v>1981</v>
      </c>
      <c r="B1296" s="1196" t="s">
        <v>1438</v>
      </c>
      <c r="C1296" s="1196" t="s">
        <v>1439</v>
      </c>
      <c r="D1296" s="1196" t="s">
        <v>97</v>
      </c>
      <c r="E1296" s="1197">
        <v>39885</v>
      </c>
      <c r="F1296" s="1198" t="s">
        <v>49</v>
      </c>
      <c r="G1296" s="1199">
        <v>9516000</v>
      </c>
      <c r="H1296" s="1199">
        <v>0</v>
      </c>
      <c r="I1296" s="1199">
        <v>11291481</v>
      </c>
      <c r="J1296" s="1200" t="s">
        <v>655</v>
      </c>
      <c r="K1296" s="1201"/>
      <c r="L1296" s="1202"/>
      <c r="M1296" s="1203"/>
      <c r="N1296" s="1204"/>
      <c r="O1296" s="1205"/>
      <c r="P1296" s="1205"/>
      <c r="Q1296" s="1206"/>
      <c r="R1296" s="1207"/>
    </row>
    <row r="1297" spans="1:18">
      <c r="A1297" s="1195"/>
      <c r="B1297" s="1196" t="s">
        <v>1438</v>
      </c>
      <c r="C1297" s="1196" t="s">
        <v>1439</v>
      </c>
      <c r="D1297" s="1196" t="s">
        <v>97</v>
      </c>
      <c r="E1297" s="1197">
        <v>40801</v>
      </c>
      <c r="F1297" s="1198"/>
      <c r="G1297" s="1199"/>
      <c r="H1297" s="1199"/>
      <c r="I1297" s="1199"/>
      <c r="J1297" s="1200"/>
      <c r="K1297" s="1201">
        <v>9516000</v>
      </c>
      <c r="L1297" s="1202"/>
      <c r="M1297" s="1203">
        <v>9516</v>
      </c>
      <c r="N1297" s="1204">
        <v>1000</v>
      </c>
      <c r="O1297" s="1205"/>
      <c r="P1297" s="1205"/>
      <c r="Q1297" s="1206">
        <v>476000</v>
      </c>
      <c r="R1297" s="1207">
        <v>476</v>
      </c>
    </row>
    <row r="1298" spans="1:18">
      <c r="A1298" s="1195" t="s">
        <v>1978</v>
      </c>
      <c r="B1298" s="1196" t="s">
        <v>1440</v>
      </c>
      <c r="C1298" s="1196" t="s">
        <v>1014</v>
      </c>
      <c r="D1298" s="1196" t="s">
        <v>86</v>
      </c>
      <c r="E1298" s="1197">
        <v>39843</v>
      </c>
      <c r="F1298" s="1198" t="s">
        <v>49</v>
      </c>
      <c r="G1298" s="1199">
        <v>4734000</v>
      </c>
      <c r="H1298" s="1199">
        <v>0</v>
      </c>
      <c r="I1298" s="1199">
        <v>5623958.5</v>
      </c>
      <c r="J1298" s="1200" t="s">
        <v>655</v>
      </c>
      <c r="K1298" s="1201"/>
      <c r="L1298" s="1202"/>
      <c r="M1298" s="1203"/>
      <c r="N1298" s="1204"/>
      <c r="O1298" s="1205"/>
      <c r="P1298" s="1205"/>
      <c r="Q1298" s="1206"/>
      <c r="R1298" s="1207"/>
    </row>
    <row r="1299" spans="1:18">
      <c r="A1299" s="1195"/>
      <c r="B1299" s="1196" t="s">
        <v>1440</v>
      </c>
      <c r="C1299" s="1196" t="s">
        <v>1014</v>
      </c>
      <c r="D1299" s="1196" t="s">
        <v>86</v>
      </c>
      <c r="E1299" s="1197">
        <v>40766</v>
      </c>
      <c r="F1299" s="1198"/>
      <c r="G1299" s="1199"/>
      <c r="H1299" s="1199"/>
      <c r="I1299" s="1199"/>
      <c r="J1299" s="1200"/>
      <c r="K1299" s="1201">
        <v>4734000</v>
      </c>
      <c r="L1299" s="1202"/>
      <c r="M1299" s="1203">
        <v>4734</v>
      </c>
      <c r="N1299" s="1204">
        <v>1000</v>
      </c>
      <c r="O1299" s="1205"/>
      <c r="P1299" s="1205"/>
      <c r="Q1299" s="1206">
        <v>237000</v>
      </c>
      <c r="R1299" s="1207">
        <v>237</v>
      </c>
    </row>
    <row r="1300" spans="1:18">
      <c r="A1300" s="1195">
        <v>11</v>
      </c>
      <c r="B1300" s="1196" t="s">
        <v>1441</v>
      </c>
      <c r="C1300" s="1196" t="s">
        <v>690</v>
      </c>
      <c r="D1300" s="1196" t="s">
        <v>16</v>
      </c>
      <c r="E1300" s="1197">
        <v>39749</v>
      </c>
      <c r="F1300" s="1198" t="s">
        <v>26</v>
      </c>
      <c r="G1300" s="1199">
        <v>10000000000</v>
      </c>
      <c r="H1300" s="1199">
        <v>0</v>
      </c>
      <c r="I1300" s="1199">
        <v>11268055555.110001</v>
      </c>
      <c r="J1300" s="1200" t="s">
        <v>655</v>
      </c>
      <c r="K1300" s="1201"/>
      <c r="L1300" s="1202"/>
      <c r="M1300" s="1203"/>
      <c r="N1300" s="1204"/>
      <c r="O1300" s="1205"/>
      <c r="P1300" s="1205"/>
      <c r="Q1300" s="1206"/>
      <c r="R1300" s="1207"/>
    </row>
    <row r="1301" spans="1:18">
      <c r="A1301" s="1195"/>
      <c r="B1301" s="1196" t="s">
        <v>1441</v>
      </c>
      <c r="C1301" s="1196" t="s">
        <v>690</v>
      </c>
      <c r="D1301" s="1196" t="s">
        <v>16</v>
      </c>
      <c r="E1301" s="1197">
        <v>39981</v>
      </c>
      <c r="F1301" s="1198"/>
      <c r="G1301" s="1199"/>
      <c r="H1301" s="1199"/>
      <c r="I1301" s="1199"/>
      <c r="J1301" s="1200"/>
      <c r="K1301" s="1201">
        <v>10000000000</v>
      </c>
      <c r="L1301" s="1202"/>
      <c r="M1301" s="1203">
        <v>10000000</v>
      </c>
      <c r="N1301" s="1204">
        <v>1000</v>
      </c>
      <c r="O1301" s="1205"/>
      <c r="P1301" s="1205"/>
      <c r="Q1301" s="1206"/>
      <c r="R1301" s="1207"/>
    </row>
    <row r="1302" spans="1:18">
      <c r="A1302" s="1195"/>
      <c r="B1302" s="1196" t="s">
        <v>1441</v>
      </c>
      <c r="C1302" s="1196" t="s">
        <v>690</v>
      </c>
      <c r="D1302" s="1196" t="s">
        <v>16</v>
      </c>
      <c r="E1302" s="1197">
        <v>40037</v>
      </c>
      <c r="F1302" s="1198"/>
      <c r="G1302" s="1199"/>
      <c r="H1302" s="1199"/>
      <c r="I1302" s="1199"/>
      <c r="J1302" s="1200"/>
      <c r="K1302" s="1201"/>
      <c r="L1302" s="1202"/>
      <c r="M1302" s="1203"/>
      <c r="N1302" s="1204"/>
      <c r="O1302" s="1205"/>
      <c r="P1302" s="1205"/>
      <c r="Q1302" s="1206">
        <v>950000000</v>
      </c>
      <c r="R1302" s="1207">
        <v>65245759</v>
      </c>
    </row>
    <row r="1303" spans="1:18">
      <c r="A1303" s="1195" t="s">
        <v>1977</v>
      </c>
      <c r="B1303" s="1196" t="s">
        <v>1442</v>
      </c>
      <c r="C1303" s="1196" t="s">
        <v>1443</v>
      </c>
      <c r="D1303" s="1196" t="s">
        <v>96</v>
      </c>
      <c r="E1303" s="1197">
        <v>39829</v>
      </c>
      <c r="F1303" s="1198" t="s">
        <v>49</v>
      </c>
      <c r="G1303" s="1199">
        <v>13000000</v>
      </c>
      <c r="H1303" s="1199">
        <v>0</v>
      </c>
      <c r="I1303" s="1199">
        <v>15429122.220000001</v>
      </c>
      <c r="J1303" s="1200" t="s">
        <v>655</v>
      </c>
      <c r="K1303" s="1201"/>
      <c r="L1303" s="1202"/>
      <c r="M1303" s="1203"/>
      <c r="N1303" s="1204"/>
      <c r="O1303" s="1205"/>
      <c r="P1303" s="1205"/>
      <c r="Q1303" s="1206"/>
      <c r="R1303" s="1207"/>
    </row>
    <row r="1304" spans="1:18">
      <c r="A1304" s="1195"/>
      <c r="B1304" s="1196" t="s">
        <v>1442</v>
      </c>
      <c r="C1304" s="1196" t="s">
        <v>1443</v>
      </c>
      <c r="D1304" s="1196" t="s">
        <v>96</v>
      </c>
      <c r="E1304" s="1197">
        <v>40744</v>
      </c>
      <c r="F1304" s="1198"/>
      <c r="G1304" s="1199"/>
      <c r="H1304" s="1199"/>
      <c r="I1304" s="1199"/>
      <c r="J1304" s="1200"/>
      <c r="K1304" s="1201">
        <v>13000000</v>
      </c>
      <c r="L1304" s="1202"/>
      <c r="M1304" s="1203">
        <v>13000</v>
      </c>
      <c r="N1304" s="1204">
        <v>1000</v>
      </c>
      <c r="O1304" s="1205"/>
      <c r="P1304" s="1205"/>
      <c r="Q1304" s="1206">
        <v>650000</v>
      </c>
      <c r="R1304" s="1207">
        <v>650</v>
      </c>
    </row>
    <row r="1305" spans="1:18">
      <c r="A1305" s="1195" t="s">
        <v>1977</v>
      </c>
      <c r="B1305" s="1196" t="s">
        <v>1444</v>
      </c>
      <c r="C1305" s="1196" t="s">
        <v>1445</v>
      </c>
      <c r="D1305" s="1196" t="s">
        <v>97</v>
      </c>
      <c r="E1305" s="1197">
        <v>39836</v>
      </c>
      <c r="F1305" s="1198" t="s">
        <v>49</v>
      </c>
      <c r="G1305" s="1199">
        <v>6216000</v>
      </c>
      <c r="H1305" s="1199">
        <v>0</v>
      </c>
      <c r="I1305" s="1199">
        <v>7803377.3799999999</v>
      </c>
      <c r="J1305" s="1200" t="s">
        <v>655</v>
      </c>
      <c r="K1305" s="1201"/>
      <c r="L1305" s="1202"/>
      <c r="M1305" s="1203"/>
      <c r="N1305" s="1204"/>
      <c r="O1305" s="1205"/>
      <c r="P1305" s="1205"/>
      <c r="Q1305" s="1206"/>
      <c r="R1305" s="1207"/>
    </row>
    <row r="1306" spans="1:18">
      <c r="A1306" s="1195"/>
      <c r="B1306" s="1196" t="s">
        <v>1444</v>
      </c>
      <c r="C1306" s="1196" t="s">
        <v>1445</v>
      </c>
      <c r="D1306" s="1196" t="s">
        <v>97</v>
      </c>
      <c r="E1306" s="1197">
        <v>41024</v>
      </c>
      <c r="F1306" s="1198"/>
      <c r="G1306" s="1199"/>
      <c r="H1306" s="1199"/>
      <c r="I1306" s="1199"/>
      <c r="J1306" s="1200"/>
      <c r="K1306" s="1201">
        <v>1100000</v>
      </c>
      <c r="L1306" s="1202"/>
      <c r="M1306" s="1203">
        <v>1100</v>
      </c>
      <c r="N1306" s="1204">
        <v>1000</v>
      </c>
      <c r="O1306" s="1205"/>
      <c r="P1306" s="1205"/>
      <c r="Q1306" s="1206"/>
      <c r="R1306" s="1207"/>
    </row>
    <row r="1307" spans="1:18">
      <c r="A1307" s="1195"/>
      <c r="B1307" s="1196" t="s">
        <v>1444</v>
      </c>
      <c r="C1307" s="1196" t="s">
        <v>1445</v>
      </c>
      <c r="D1307" s="1196" t="s">
        <v>97</v>
      </c>
      <c r="E1307" s="1197">
        <v>41248</v>
      </c>
      <c r="F1307" s="1198"/>
      <c r="G1307" s="1199"/>
      <c r="H1307" s="1199"/>
      <c r="I1307" s="1199"/>
      <c r="J1307" s="1200"/>
      <c r="K1307" s="1201">
        <v>5116000</v>
      </c>
      <c r="L1307" s="1202"/>
      <c r="M1307" s="1203">
        <v>5116</v>
      </c>
      <c r="N1307" s="1204">
        <v>1000</v>
      </c>
      <c r="O1307" s="1205"/>
      <c r="P1307" s="1205"/>
      <c r="Q1307" s="1206">
        <v>311000</v>
      </c>
      <c r="R1307" s="1207">
        <v>311</v>
      </c>
    </row>
    <row r="1308" spans="1:18">
      <c r="A1308" s="1195" t="s">
        <v>1979</v>
      </c>
      <c r="B1308" s="1196" t="s">
        <v>1446</v>
      </c>
      <c r="C1308" s="1196" t="s">
        <v>1340</v>
      </c>
      <c r="D1308" s="1196" t="s">
        <v>105</v>
      </c>
      <c r="E1308" s="1197">
        <v>40081</v>
      </c>
      <c r="F1308" s="1198" t="s">
        <v>49</v>
      </c>
      <c r="G1308" s="1199">
        <v>3300000</v>
      </c>
      <c r="H1308" s="1199">
        <v>0</v>
      </c>
      <c r="I1308" s="1199">
        <v>4069975.55</v>
      </c>
      <c r="J1308" s="1200" t="s">
        <v>671</v>
      </c>
      <c r="K1308" s="1201"/>
      <c r="L1308" s="1202"/>
      <c r="M1308" s="1203"/>
      <c r="N1308" s="1204"/>
      <c r="O1308" s="1205"/>
      <c r="P1308" s="1205"/>
      <c r="Q1308" s="1206"/>
      <c r="R1308" s="1207"/>
    </row>
    <row r="1309" spans="1:18">
      <c r="A1309" s="1195"/>
      <c r="B1309" s="1196" t="s">
        <v>1446</v>
      </c>
      <c r="C1309" s="1196" t="s">
        <v>1340</v>
      </c>
      <c r="D1309" s="1196" t="s">
        <v>105</v>
      </c>
      <c r="E1309" s="1197">
        <v>41477</v>
      </c>
      <c r="F1309" s="1198"/>
      <c r="G1309" s="1199"/>
      <c r="H1309" s="1199"/>
      <c r="I1309" s="1199"/>
      <c r="J1309" s="1200"/>
      <c r="K1309" s="1201">
        <v>3267000</v>
      </c>
      <c r="L1309" s="1202"/>
      <c r="M1309" s="1203">
        <v>3300</v>
      </c>
      <c r="N1309" s="1204">
        <v>990</v>
      </c>
      <c r="O1309" s="1205">
        <v>-33000</v>
      </c>
      <c r="P1309" s="1205"/>
      <c r="Q1309" s="1206">
        <v>140034.65</v>
      </c>
      <c r="R1309" s="1207">
        <v>165</v>
      </c>
    </row>
    <row r="1310" spans="1:18">
      <c r="A1310" s="1195"/>
      <c r="B1310" s="1196" t="s">
        <v>1446</v>
      </c>
      <c r="C1310" s="1196" t="s">
        <v>1340</v>
      </c>
      <c r="D1310" s="1196" t="s">
        <v>105</v>
      </c>
      <c r="E1310" s="1197">
        <v>41529</v>
      </c>
      <c r="F1310" s="1198"/>
      <c r="G1310" s="1199"/>
      <c r="H1310" s="1199"/>
      <c r="I1310" s="1199"/>
      <c r="J1310" s="1200"/>
      <c r="K1310" s="1201"/>
      <c r="L1310" s="1202">
        <v>-25000</v>
      </c>
      <c r="M1310" s="1203"/>
      <c r="N1310" s="1204"/>
      <c r="O1310" s="1205"/>
      <c r="P1310" s="1205"/>
      <c r="Q1310" s="1206"/>
      <c r="R1310" s="1207"/>
    </row>
    <row r="1311" spans="1:18">
      <c r="A1311" s="1195" t="s">
        <v>1977</v>
      </c>
      <c r="B1311" s="1196" t="s">
        <v>1447</v>
      </c>
      <c r="C1311" s="1196" t="s">
        <v>1448</v>
      </c>
      <c r="D1311" s="1196" t="s">
        <v>111</v>
      </c>
      <c r="E1311" s="1197">
        <v>39899</v>
      </c>
      <c r="F1311" s="1198" t="s">
        <v>49</v>
      </c>
      <c r="G1311" s="1199">
        <v>7723000</v>
      </c>
      <c r="H1311" s="1199">
        <v>0</v>
      </c>
      <c r="I1311" s="1199">
        <v>9206289.9000000004</v>
      </c>
      <c r="J1311" s="1200" t="s">
        <v>655</v>
      </c>
      <c r="K1311" s="1201"/>
      <c r="L1311" s="1202"/>
      <c r="M1311" s="1203"/>
      <c r="N1311" s="1204"/>
      <c r="O1311" s="1205"/>
      <c r="P1311" s="1205"/>
      <c r="Q1311" s="1206"/>
      <c r="R1311" s="1207"/>
    </row>
    <row r="1312" spans="1:18">
      <c r="A1312" s="1195"/>
      <c r="B1312" s="1196" t="s">
        <v>1447</v>
      </c>
      <c r="C1312" s="1196" t="s">
        <v>1448</v>
      </c>
      <c r="D1312" s="1196" t="s">
        <v>111</v>
      </c>
      <c r="E1312" s="1197">
        <v>40835</v>
      </c>
      <c r="F1312" s="1198"/>
      <c r="G1312" s="1199"/>
      <c r="H1312" s="1199"/>
      <c r="I1312" s="1199"/>
      <c r="J1312" s="1200"/>
      <c r="K1312" s="1201">
        <v>7723000</v>
      </c>
      <c r="L1312" s="1202"/>
      <c r="M1312" s="1203">
        <v>7723</v>
      </c>
      <c r="N1312" s="1204">
        <v>1000</v>
      </c>
      <c r="O1312" s="1205"/>
      <c r="P1312" s="1205"/>
      <c r="Q1312" s="1206">
        <v>386000</v>
      </c>
      <c r="R1312" s="1207">
        <v>386</v>
      </c>
    </row>
    <row r="1313" spans="1:18">
      <c r="A1313" s="1195">
        <v>45</v>
      </c>
      <c r="B1313" s="1196" t="s">
        <v>1449</v>
      </c>
      <c r="C1313" s="1196" t="s">
        <v>1149</v>
      </c>
      <c r="D1313" s="1196" t="s">
        <v>101</v>
      </c>
      <c r="E1313" s="1197">
        <v>39805</v>
      </c>
      <c r="F1313" s="1198" t="s">
        <v>26</v>
      </c>
      <c r="G1313" s="1199">
        <v>32382000</v>
      </c>
      <c r="H1313" s="1199">
        <v>0</v>
      </c>
      <c r="I1313" s="1199">
        <v>37608789</v>
      </c>
      <c r="J1313" s="1200" t="s">
        <v>655</v>
      </c>
      <c r="K1313" s="1201"/>
      <c r="L1313" s="1202"/>
      <c r="M1313" s="1203"/>
      <c r="N1313" s="1204"/>
      <c r="O1313" s="1205"/>
      <c r="P1313" s="1205"/>
      <c r="Q1313" s="1206"/>
      <c r="R1313" s="1207"/>
    </row>
    <row r="1314" spans="1:18">
      <c r="A1314" s="1195"/>
      <c r="B1314" s="1196" t="s">
        <v>1449</v>
      </c>
      <c r="C1314" s="1196" t="s">
        <v>1149</v>
      </c>
      <c r="D1314" s="1196" t="s">
        <v>101</v>
      </c>
      <c r="E1314" s="1197">
        <v>40780</v>
      </c>
      <c r="F1314" s="1198"/>
      <c r="G1314" s="1199"/>
      <c r="H1314" s="1199"/>
      <c r="I1314" s="1199"/>
      <c r="J1314" s="1200"/>
      <c r="K1314" s="1201">
        <v>32382000</v>
      </c>
      <c r="L1314" s="1202"/>
      <c r="M1314" s="1203">
        <v>32382</v>
      </c>
      <c r="N1314" s="1204">
        <v>1000</v>
      </c>
      <c r="O1314" s="1205"/>
      <c r="P1314" s="1205"/>
      <c r="Q1314" s="1206"/>
      <c r="R1314" s="1207"/>
    </row>
    <row r="1315" spans="1:18">
      <c r="A1315" s="1195"/>
      <c r="B1315" s="1196" t="s">
        <v>1449</v>
      </c>
      <c r="C1315" s="1196" t="s">
        <v>1149</v>
      </c>
      <c r="D1315" s="1196" t="s">
        <v>101</v>
      </c>
      <c r="E1315" s="1197">
        <v>40814</v>
      </c>
      <c r="F1315" s="1198"/>
      <c r="G1315" s="1199"/>
      <c r="H1315" s="1199"/>
      <c r="I1315" s="1199"/>
      <c r="J1315" s="1200"/>
      <c r="K1315" s="1201"/>
      <c r="L1315" s="1202"/>
      <c r="M1315" s="1203"/>
      <c r="N1315" s="1204"/>
      <c r="O1315" s="1205"/>
      <c r="P1315" s="1205"/>
      <c r="Q1315" s="1206">
        <v>900194</v>
      </c>
      <c r="R1315" s="1207">
        <v>625135</v>
      </c>
    </row>
    <row r="1316" spans="1:18">
      <c r="A1316" s="1195">
        <v>8</v>
      </c>
      <c r="B1316" s="1196" t="s">
        <v>1450</v>
      </c>
      <c r="C1316" s="1196" t="s">
        <v>1451</v>
      </c>
      <c r="D1316" s="1196" t="s">
        <v>112</v>
      </c>
      <c r="E1316" s="1197">
        <v>39899</v>
      </c>
      <c r="F1316" s="1198" t="s">
        <v>49</v>
      </c>
      <c r="G1316" s="1199">
        <v>4000000</v>
      </c>
      <c r="H1316" s="1199">
        <v>0</v>
      </c>
      <c r="I1316" s="1199">
        <v>956066.67</v>
      </c>
      <c r="J1316" s="1200" t="s">
        <v>671</v>
      </c>
      <c r="K1316" s="1201"/>
      <c r="L1316" s="1202"/>
      <c r="M1316" s="1203"/>
      <c r="N1316" s="1204"/>
      <c r="O1316" s="1205"/>
      <c r="P1316" s="1205"/>
      <c r="Q1316" s="1206"/>
      <c r="R1316" s="1207"/>
    </row>
    <row r="1317" spans="1:18">
      <c r="A1317" s="1195"/>
      <c r="B1317" s="1196" t="s">
        <v>1450</v>
      </c>
      <c r="C1317" s="1196" t="s">
        <v>1451</v>
      </c>
      <c r="D1317" s="1196" t="s">
        <v>112</v>
      </c>
      <c r="E1317" s="1197">
        <v>41102</v>
      </c>
      <c r="F1317" s="1198"/>
      <c r="G1317" s="1199"/>
      <c r="H1317" s="1199"/>
      <c r="I1317" s="1199"/>
      <c r="J1317" s="1200"/>
      <c r="K1317" s="1201">
        <v>600000</v>
      </c>
      <c r="L1317" s="1202"/>
      <c r="M1317" s="1203">
        <v>4000</v>
      </c>
      <c r="N1317" s="1204">
        <v>150</v>
      </c>
      <c r="O1317" s="1205">
        <v>-3400000</v>
      </c>
      <c r="P1317" s="1205"/>
      <c r="Q1317" s="1206"/>
      <c r="R1317" s="1207"/>
    </row>
    <row r="1318" spans="1:18">
      <c r="A1318" s="1195" t="s">
        <v>2047</v>
      </c>
      <c r="B1318" s="1196" t="s">
        <v>2114</v>
      </c>
      <c r="C1318" s="1196" t="s">
        <v>657</v>
      </c>
      <c r="D1318" s="1196" t="s">
        <v>81</v>
      </c>
      <c r="E1318" s="1197">
        <v>39773</v>
      </c>
      <c r="F1318" s="1198" t="s">
        <v>26</v>
      </c>
      <c r="G1318" s="1199">
        <v>67000000</v>
      </c>
      <c r="H1318" s="1199">
        <v>0</v>
      </c>
      <c r="I1318" s="1199">
        <v>81249317.200000003</v>
      </c>
      <c r="J1318" s="1200" t="s">
        <v>655</v>
      </c>
      <c r="K1318" s="1201"/>
      <c r="L1318" s="1202"/>
      <c r="M1318" s="1203"/>
      <c r="N1318" s="1204"/>
      <c r="O1318" s="1205"/>
      <c r="P1318" s="1205"/>
      <c r="Q1318" s="1206"/>
      <c r="R1318" s="1207"/>
    </row>
    <row r="1319" spans="1:18">
      <c r="A1319" s="1195"/>
      <c r="B1319" s="1196" t="s">
        <v>2114</v>
      </c>
      <c r="C1319" s="1196" t="s">
        <v>657</v>
      </c>
      <c r="D1319" s="1196" t="s">
        <v>81</v>
      </c>
      <c r="E1319" s="1197">
        <v>41087</v>
      </c>
      <c r="F1319" s="1198"/>
      <c r="G1319" s="1199"/>
      <c r="H1319" s="1199"/>
      <c r="I1319" s="1199"/>
      <c r="J1319" s="1200"/>
      <c r="K1319" s="1201">
        <v>67000000</v>
      </c>
      <c r="L1319" s="1202"/>
      <c r="M1319" s="1203">
        <v>67000</v>
      </c>
      <c r="N1319" s="1204">
        <v>1000</v>
      </c>
      <c r="O1319" s="1205"/>
      <c r="P1319" s="1205"/>
      <c r="Q1319" s="1206"/>
      <c r="R1319" s="1207"/>
    </row>
    <row r="1320" spans="1:18">
      <c r="A1320" s="1195"/>
      <c r="B1320" s="1196" t="s">
        <v>2114</v>
      </c>
      <c r="C1320" s="1196" t="s">
        <v>657</v>
      </c>
      <c r="D1320" s="1196" t="s">
        <v>81</v>
      </c>
      <c r="E1320" s="1197">
        <v>41129</v>
      </c>
      <c r="F1320" s="1198"/>
      <c r="G1320" s="1199"/>
      <c r="H1320" s="1199"/>
      <c r="I1320" s="1199"/>
      <c r="J1320" s="1200"/>
      <c r="K1320" s="1201"/>
      <c r="L1320" s="1202"/>
      <c r="M1320" s="1203"/>
      <c r="N1320" s="1204"/>
      <c r="O1320" s="1205"/>
      <c r="P1320" s="1205"/>
      <c r="Q1320" s="1206">
        <v>2189317.2000000002</v>
      </c>
      <c r="R1320" s="1207">
        <v>521266</v>
      </c>
    </row>
    <row r="1321" spans="1:18">
      <c r="A1321" s="1195" t="s">
        <v>1979</v>
      </c>
      <c r="B1321" s="1196" t="s">
        <v>1452</v>
      </c>
      <c r="C1321" s="1196" t="s">
        <v>1453</v>
      </c>
      <c r="D1321" s="1196" t="s">
        <v>117</v>
      </c>
      <c r="E1321" s="1197">
        <v>39871</v>
      </c>
      <c r="F1321" s="1198" t="s">
        <v>49</v>
      </c>
      <c r="G1321" s="1199">
        <v>24664000</v>
      </c>
      <c r="H1321" s="1199">
        <v>0</v>
      </c>
      <c r="I1321" s="1199">
        <v>21471087.899999999</v>
      </c>
      <c r="J1321" s="1200" t="s">
        <v>671</v>
      </c>
      <c r="K1321" s="1201"/>
      <c r="L1321" s="1202"/>
      <c r="M1321" s="1203"/>
      <c r="N1321" s="1204"/>
      <c r="O1321" s="1205"/>
      <c r="P1321" s="1205"/>
      <c r="Q1321" s="1206"/>
      <c r="R1321" s="1207"/>
    </row>
    <row r="1322" spans="1:18">
      <c r="A1322" s="1195"/>
      <c r="B1322" s="1196" t="s">
        <v>1452</v>
      </c>
      <c r="C1322" s="1196" t="s">
        <v>1453</v>
      </c>
      <c r="D1322" s="1196" t="s">
        <v>117</v>
      </c>
      <c r="E1322" s="1197">
        <v>41324</v>
      </c>
      <c r="F1322" s="1198"/>
      <c r="G1322" s="1199"/>
      <c r="H1322" s="1199"/>
      <c r="I1322" s="1199"/>
      <c r="J1322" s="1200"/>
      <c r="K1322" s="1201">
        <v>2438182.5</v>
      </c>
      <c r="L1322" s="1202"/>
      <c r="M1322" s="1203">
        <v>3250</v>
      </c>
      <c r="N1322" s="1204">
        <v>750.2</v>
      </c>
      <c r="O1322" s="1205">
        <v>-811817.5</v>
      </c>
      <c r="P1322" s="1205"/>
      <c r="Q1322" s="1206">
        <v>342841.95</v>
      </c>
      <c r="R1322" s="1207">
        <v>500</v>
      </c>
    </row>
    <row r="1323" spans="1:18">
      <c r="A1323" s="1195"/>
      <c r="B1323" s="1196" t="s">
        <v>1452</v>
      </c>
      <c r="C1323" s="1196" t="s">
        <v>1453</v>
      </c>
      <c r="D1323" s="1196" t="s">
        <v>117</v>
      </c>
      <c r="E1323" s="1197">
        <v>41325</v>
      </c>
      <c r="F1323" s="1198"/>
      <c r="G1323" s="1199"/>
      <c r="H1323" s="1199"/>
      <c r="I1323" s="1199"/>
      <c r="J1323" s="1200"/>
      <c r="K1323" s="1201">
        <v>16064996.939999999</v>
      </c>
      <c r="L1323" s="1202"/>
      <c r="M1323" s="1203">
        <v>21414</v>
      </c>
      <c r="N1323" s="1204">
        <v>750.2</v>
      </c>
      <c r="O1323" s="1205">
        <v>-5349003.0599999996</v>
      </c>
      <c r="P1323" s="1205"/>
      <c r="Q1323" s="1206">
        <v>502606.3</v>
      </c>
      <c r="R1323" s="1207">
        <v>733</v>
      </c>
    </row>
    <row r="1324" spans="1:18">
      <c r="A1324" s="1195"/>
      <c r="B1324" s="1196" t="s">
        <v>1452</v>
      </c>
      <c r="C1324" s="1196" t="s">
        <v>1453</v>
      </c>
      <c r="D1324" s="1196" t="s">
        <v>117</v>
      </c>
      <c r="E1324" s="1197">
        <v>41359</v>
      </c>
      <c r="F1324" s="1198"/>
      <c r="G1324" s="1199"/>
      <c r="H1324" s="1199"/>
      <c r="I1324" s="1199"/>
      <c r="J1324" s="1200"/>
      <c r="K1324" s="1201"/>
      <c r="L1324" s="1202">
        <v>-185031.79</v>
      </c>
      <c r="M1324" s="1203"/>
      <c r="N1324" s="1204"/>
      <c r="O1324" s="1205"/>
      <c r="P1324" s="1205"/>
      <c r="Q1324" s="1206"/>
      <c r="R1324" s="1207"/>
    </row>
    <row r="1325" spans="1:18">
      <c r="A1325" s="1195" t="s">
        <v>2001</v>
      </c>
      <c r="B1325" s="1196" t="s">
        <v>1454</v>
      </c>
      <c r="C1325" s="1196" t="s">
        <v>1455</v>
      </c>
      <c r="D1325" s="1196" t="s">
        <v>98</v>
      </c>
      <c r="E1325" s="1197">
        <v>39794</v>
      </c>
      <c r="F1325" s="1198" t="s">
        <v>26</v>
      </c>
      <c r="G1325" s="1199">
        <v>150000000</v>
      </c>
      <c r="H1325" s="1199">
        <v>0</v>
      </c>
      <c r="I1325" s="1199">
        <v>167958333.33000001</v>
      </c>
      <c r="J1325" s="1200" t="s">
        <v>655</v>
      </c>
      <c r="K1325" s="1201"/>
      <c r="L1325" s="1202"/>
      <c r="M1325" s="1203"/>
      <c r="N1325" s="1204"/>
      <c r="O1325" s="1205"/>
      <c r="P1325" s="1205"/>
      <c r="Q1325" s="1206"/>
      <c r="R1325" s="1207"/>
    </row>
    <row r="1326" spans="1:18">
      <c r="A1326" s="1195"/>
      <c r="B1326" s="1196" t="s">
        <v>1454</v>
      </c>
      <c r="C1326" s="1196" t="s">
        <v>1455</v>
      </c>
      <c r="D1326" s="1196" t="s">
        <v>98</v>
      </c>
      <c r="E1326" s="1197">
        <v>40618</v>
      </c>
      <c r="F1326" s="1198"/>
      <c r="G1326" s="1199"/>
      <c r="H1326" s="1199"/>
      <c r="I1326" s="1199"/>
      <c r="J1326" s="1200"/>
      <c r="K1326" s="1201">
        <v>150000000</v>
      </c>
      <c r="L1326" s="1202"/>
      <c r="M1326" s="1203">
        <v>150000</v>
      </c>
      <c r="N1326" s="1204">
        <v>1000</v>
      </c>
      <c r="O1326" s="1205"/>
      <c r="P1326" s="1205"/>
      <c r="Q1326" s="1206"/>
      <c r="R1326" s="1207"/>
    </row>
    <row r="1327" spans="1:18">
      <c r="A1327" s="1195"/>
      <c r="B1327" s="1196" t="s">
        <v>1454</v>
      </c>
      <c r="C1327" s="1196" t="s">
        <v>1455</v>
      </c>
      <c r="D1327" s="1196" t="s">
        <v>98</v>
      </c>
      <c r="E1327" s="1197">
        <v>40646</v>
      </c>
      <c r="F1327" s="1198"/>
      <c r="G1327" s="1199"/>
      <c r="H1327" s="1199"/>
      <c r="I1327" s="1199"/>
      <c r="J1327" s="1200"/>
      <c r="K1327" s="1201"/>
      <c r="L1327" s="1202"/>
      <c r="M1327" s="1203"/>
      <c r="N1327" s="1204"/>
      <c r="O1327" s="1205"/>
      <c r="P1327" s="1205"/>
      <c r="Q1327" s="1206">
        <v>1000000</v>
      </c>
      <c r="R1327" s="1207">
        <v>735294</v>
      </c>
    </row>
    <row r="1328" spans="1:18">
      <c r="A1328" s="1195" t="s">
        <v>2010</v>
      </c>
      <c r="B1328" s="1196" t="s">
        <v>1456</v>
      </c>
      <c r="C1328" s="1196" t="s">
        <v>811</v>
      </c>
      <c r="D1328" s="1196" t="s">
        <v>67</v>
      </c>
      <c r="E1328" s="1197">
        <v>40158</v>
      </c>
      <c r="F1328" s="1198" t="s">
        <v>160</v>
      </c>
      <c r="G1328" s="1199">
        <v>2000000</v>
      </c>
      <c r="H1328" s="1199">
        <v>0</v>
      </c>
      <c r="I1328" s="1199">
        <v>2276190</v>
      </c>
      <c r="J1328" s="1200" t="s">
        <v>655</v>
      </c>
      <c r="K1328" s="1201"/>
      <c r="L1328" s="1202"/>
      <c r="M1328" s="1203"/>
      <c r="N1328" s="1204"/>
      <c r="O1328" s="1205"/>
      <c r="P1328" s="1205"/>
      <c r="Q1328" s="1206"/>
      <c r="R1328" s="1207"/>
    </row>
    <row r="1329" spans="1:18">
      <c r="A1329" s="1195"/>
      <c r="B1329" s="1196" t="s">
        <v>1456</v>
      </c>
      <c r="C1329" s="1196" t="s">
        <v>811</v>
      </c>
      <c r="D1329" s="1196" t="s">
        <v>67</v>
      </c>
      <c r="E1329" s="1197">
        <v>40541</v>
      </c>
      <c r="F1329" s="1198"/>
      <c r="G1329" s="1199"/>
      <c r="H1329" s="1199"/>
      <c r="I1329" s="1199"/>
      <c r="J1329" s="1200"/>
      <c r="K1329" s="1201">
        <v>2000000</v>
      </c>
      <c r="L1329" s="1202"/>
      <c r="M1329" s="1203">
        <v>2000000</v>
      </c>
      <c r="N1329" s="1204">
        <v>1</v>
      </c>
      <c r="O1329" s="1205"/>
      <c r="P1329" s="1205"/>
      <c r="Q1329" s="1206">
        <v>100000</v>
      </c>
      <c r="R1329" s="1207">
        <v>100000</v>
      </c>
    </row>
    <row r="1330" spans="1:18">
      <c r="A1330" s="1195" t="s">
        <v>2044</v>
      </c>
      <c r="B1330" s="1196" t="s">
        <v>1457</v>
      </c>
      <c r="C1330" s="1196" t="s">
        <v>893</v>
      </c>
      <c r="D1330" s="1196" t="s">
        <v>80</v>
      </c>
      <c r="E1330" s="1197">
        <v>39990</v>
      </c>
      <c r="F1330" s="1198" t="s">
        <v>26</v>
      </c>
      <c r="G1330" s="1199">
        <v>6880000</v>
      </c>
      <c r="H1330" s="1199">
        <v>0</v>
      </c>
      <c r="I1330" s="1199">
        <v>2613714.23</v>
      </c>
      <c r="J1330" s="1200" t="s">
        <v>671</v>
      </c>
      <c r="K1330" s="1201"/>
      <c r="L1330" s="1202"/>
      <c r="M1330" s="1203"/>
      <c r="N1330" s="1204"/>
      <c r="O1330" s="1205"/>
      <c r="P1330" s="1205"/>
      <c r="Q1330" s="1206"/>
      <c r="R1330" s="1207"/>
    </row>
    <row r="1331" spans="1:18">
      <c r="A1331" s="1195"/>
      <c r="B1331" s="1196" t="s">
        <v>1457</v>
      </c>
      <c r="C1331" s="1196" t="s">
        <v>893</v>
      </c>
      <c r="D1331" s="1196" t="s">
        <v>80</v>
      </c>
      <c r="E1331" s="1197">
        <v>41453</v>
      </c>
      <c r="F1331" s="1198"/>
      <c r="G1331" s="1199"/>
      <c r="H1331" s="1199"/>
      <c r="I1331" s="1199"/>
      <c r="J1331" s="1200"/>
      <c r="K1331" s="1201">
        <v>2281458.0499999998</v>
      </c>
      <c r="L1331" s="1202"/>
      <c r="M1331" s="1203">
        <v>6880</v>
      </c>
      <c r="N1331" s="1204">
        <v>331.6</v>
      </c>
      <c r="O1331" s="1205">
        <v>-4598541.95</v>
      </c>
      <c r="P1331" s="1205"/>
      <c r="Q1331" s="1206"/>
      <c r="R1331" s="1207"/>
    </row>
    <row r="1332" spans="1:18">
      <c r="A1332" s="1215">
        <v>8119</v>
      </c>
      <c r="B1332" s="1196" t="s">
        <v>1458</v>
      </c>
      <c r="C1332" s="1196" t="s">
        <v>657</v>
      </c>
      <c r="D1332" s="1196" t="s">
        <v>81</v>
      </c>
      <c r="E1332" s="1197">
        <v>39801</v>
      </c>
      <c r="F1332" s="1198" t="s">
        <v>49</v>
      </c>
      <c r="G1332" s="1199">
        <v>10000000</v>
      </c>
      <c r="H1332" s="1199">
        <v>0</v>
      </c>
      <c r="I1332" s="1199">
        <v>5211027.78</v>
      </c>
      <c r="J1332" s="1200" t="s">
        <v>671</v>
      </c>
      <c r="K1332" s="1201"/>
      <c r="L1332" s="1202"/>
      <c r="M1332" s="1203"/>
      <c r="N1332" s="1204"/>
      <c r="O1332" s="1205"/>
      <c r="P1332" s="1205"/>
      <c r="Q1332" s="1206"/>
      <c r="R1332" s="1207"/>
    </row>
    <row r="1333" spans="1:18">
      <c r="A1333" s="1195"/>
      <c r="B1333" s="1196" t="s">
        <v>1458</v>
      </c>
      <c r="C1333" s="1196" t="s">
        <v>657</v>
      </c>
      <c r="D1333" s="1196" t="s">
        <v>81</v>
      </c>
      <c r="E1333" s="1197">
        <v>41983</v>
      </c>
      <c r="F1333" s="1198"/>
      <c r="G1333" s="1199"/>
      <c r="H1333" s="1199"/>
      <c r="I1333" s="1199"/>
      <c r="J1333" s="1200"/>
      <c r="K1333" s="1201">
        <v>3900000</v>
      </c>
      <c r="L1333" s="1202"/>
      <c r="M1333" s="1203">
        <v>10000</v>
      </c>
      <c r="N1333" s="1204">
        <v>390</v>
      </c>
      <c r="O1333" s="1205">
        <v>-6100000</v>
      </c>
      <c r="P1333" s="1205"/>
      <c r="Q1333" s="1206"/>
      <c r="R1333" s="1207"/>
    </row>
    <row r="1334" spans="1:18">
      <c r="A1334" s="1195" t="s">
        <v>2010</v>
      </c>
      <c r="B1334" s="1196" t="s">
        <v>1459</v>
      </c>
      <c r="C1334" s="1196" t="s">
        <v>702</v>
      </c>
      <c r="D1334" s="1196" t="s">
        <v>90</v>
      </c>
      <c r="E1334" s="1197">
        <v>39983</v>
      </c>
      <c r="F1334" s="1198" t="s">
        <v>160</v>
      </c>
      <c r="G1334" s="1199">
        <v>2330000</v>
      </c>
      <c r="H1334" s="1199">
        <v>0</v>
      </c>
      <c r="I1334" s="1199">
        <v>3199347.39</v>
      </c>
      <c r="J1334" s="1200" t="s">
        <v>655</v>
      </c>
      <c r="K1334" s="1201"/>
      <c r="L1334" s="1202"/>
      <c r="M1334" s="1203"/>
      <c r="N1334" s="1204"/>
      <c r="O1334" s="1205"/>
      <c r="P1334" s="1205"/>
      <c r="Q1334" s="1206"/>
      <c r="R1334" s="1207"/>
    </row>
    <row r="1335" spans="1:18">
      <c r="A1335" s="1195"/>
      <c r="B1335" s="1196" t="s">
        <v>1459</v>
      </c>
      <c r="C1335" s="1196" t="s">
        <v>702</v>
      </c>
      <c r="D1335" s="1196" t="s">
        <v>90</v>
      </c>
      <c r="E1335" s="1197">
        <v>41388</v>
      </c>
      <c r="F1335" s="1198"/>
      <c r="G1335" s="1199"/>
      <c r="H1335" s="1199"/>
      <c r="I1335" s="1199"/>
      <c r="J1335" s="1200"/>
      <c r="K1335" s="1201">
        <v>2330000</v>
      </c>
      <c r="L1335" s="1202"/>
      <c r="M1335" s="1203">
        <v>2330000</v>
      </c>
      <c r="N1335" s="1204">
        <v>1</v>
      </c>
      <c r="O1335" s="1205"/>
      <c r="P1335" s="1205"/>
      <c r="Q1335" s="1206">
        <v>117000</v>
      </c>
      <c r="R1335" s="1207">
        <v>117000</v>
      </c>
    </row>
    <row r="1336" spans="1:18">
      <c r="A1336" s="1195">
        <v>44</v>
      </c>
      <c r="B1336" s="1196" t="s">
        <v>1460</v>
      </c>
      <c r="C1336" s="1196" t="s">
        <v>1461</v>
      </c>
      <c r="D1336" s="1196" t="s">
        <v>102</v>
      </c>
      <c r="E1336" s="1197">
        <v>39829</v>
      </c>
      <c r="F1336" s="1198" t="s">
        <v>26</v>
      </c>
      <c r="G1336" s="1199">
        <v>10000000</v>
      </c>
      <c r="H1336" s="1199">
        <v>0</v>
      </c>
      <c r="I1336" s="1199">
        <v>12041266.67</v>
      </c>
      <c r="J1336" s="1200" t="s">
        <v>655</v>
      </c>
      <c r="K1336" s="1201"/>
      <c r="L1336" s="1202"/>
      <c r="M1336" s="1203"/>
      <c r="N1336" s="1204"/>
      <c r="O1336" s="1205"/>
      <c r="P1336" s="1205"/>
      <c r="Q1336" s="1206"/>
      <c r="R1336" s="1207"/>
    </row>
    <row r="1337" spans="1:18">
      <c r="A1337" s="1195"/>
      <c r="B1337" s="1196" t="s">
        <v>1460</v>
      </c>
      <c r="C1337" s="1196" t="s">
        <v>1461</v>
      </c>
      <c r="D1337" s="1196" t="s">
        <v>102</v>
      </c>
      <c r="E1337" s="1197">
        <v>40780</v>
      </c>
      <c r="F1337" s="1198"/>
      <c r="G1337" s="1199"/>
      <c r="H1337" s="1199"/>
      <c r="I1337" s="1199"/>
      <c r="J1337" s="1200"/>
      <c r="K1337" s="1201">
        <v>10000000</v>
      </c>
      <c r="L1337" s="1202"/>
      <c r="M1337" s="1203">
        <v>10000</v>
      </c>
      <c r="N1337" s="1204">
        <v>1000</v>
      </c>
      <c r="O1337" s="1205"/>
      <c r="P1337" s="1205"/>
      <c r="Q1337" s="1206"/>
      <c r="R1337" s="1207"/>
    </row>
    <row r="1338" spans="1:18">
      <c r="A1338" s="1195"/>
      <c r="B1338" s="1196" t="s">
        <v>1460</v>
      </c>
      <c r="C1338" s="1196" t="s">
        <v>1461</v>
      </c>
      <c r="D1338" s="1196" t="s">
        <v>102</v>
      </c>
      <c r="E1338" s="1197">
        <v>40954</v>
      </c>
      <c r="F1338" s="1198"/>
      <c r="G1338" s="1199"/>
      <c r="H1338" s="1199"/>
      <c r="I1338" s="1199"/>
      <c r="J1338" s="1200"/>
      <c r="K1338" s="1201"/>
      <c r="L1338" s="1202"/>
      <c r="M1338" s="1203"/>
      <c r="N1338" s="1204"/>
      <c r="O1338" s="1205"/>
      <c r="P1338" s="1205"/>
      <c r="Q1338" s="1206">
        <v>737100</v>
      </c>
      <c r="R1338" s="1207">
        <v>184275</v>
      </c>
    </row>
    <row r="1339" spans="1:18">
      <c r="A1339" s="1195" t="s">
        <v>1977</v>
      </c>
      <c r="B1339" s="1196" t="s">
        <v>1462</v>
      </c>
      <c r="C1339" s="1196" t="s">
        <v>690</v>
      </c>
      <c r="D1339" s="1196" t="s">
        <v>16</v>
      </c>
      <c r="E1339" s="1197">
        <v>39822</v>
      </c>
      <c r="F1339" s="1198" t="s">
        <v>49</v>
      </c>
      <c r="G1339" s="1199">
        <v>267274000</v>
      </c>
      <c r="H1339" s="1199">
        <v>0</v>
      </c>
      <c r="I1339" s="1199">
        <v>346794005.82999998</v>
      </c>
      <c r="J1339" s="1200" t="s">
        <v>655</v>
      </c>
      <c r="K1339" s="1201"/>
      <c r="L1339" s="1202"/>
      <c r="M1339" s="1203"/>
      <c r="N1339" s="1204"/>
      <c r="O1339" s="1205"/>
      <c r="P1339" s="1205"/>
      <c r="Q1339" s="1206"/>
      <c r="R1339" s="1207"/>
    </row>
    <row r="1340" spans="1:18">
      <c r="A1340" s="1195"/>
      <c r="B1340" s="1196" t="s">
        <v>1462</v>
      </c>
      <c r="C1340" s="1196" t="s">
        <v>690</v>
      </c>
      <c r="D1340" s="1196" t="s">
        <v>16</v>
      </c>
      <c r="E1340" s="1197">
        <v>41479</v>
      </c>
      <c r="F1340" s="1198"/>
      <c r="G1340" s="1199"/>
      <c r="H1340" s="1199"/>
      <c r="I1340" s="1199"/>
      <c r="J1340" s="1200"/>
      <c r="K1340" s="1201">
        <v>267274000</v>
      </c>
      <c r="L1340" s="1202"/>
      <c r="M1340" s="1203">
        <v>267274</v>
      </c>
      <c r="N1340" s="1204">
        <v>1000</v>
      </c>
      <c r="O1340" s="1205"/>
      <c r="P1340" s="1205"/>
      <c r="Q1340" s="1206">
        <v>13364000</v>
      </c>
      <c r="R1340" s="1207">
        <v>13364</v>
      </c>
    </row>
    <row r="1341" spans="1:18">
      <c r="A1341" s="1195"/>
      <c r="B1341" s="1196" t="s">
        <v>1463</v>
      </c>
      <c r="C1341" s="1196" t="s">
        <v>837</v>
      </c>
      <c r="D1341" s="1196" t="s">
        <v>55</v>
      </c>
      <c r="E1341" s="1197">
        <v>39794</v>
      </c>
      <c r="F1341" s="1198" t="s">
        <v>26</v>
      </c>
      <c r="G1341" s="1199">
        <v>52372000</v>
      </c>
      <c r="H1341" s="1199">
        <v>0</v>
      </c>
      <c r="I1341" s="1199">
        <v>70087060.349999994</v>
      </c>
      <c r="J1341" s="1200" t="s">
        <v>671</v>
      </c>
      <c r="K1341" s="1201"/>
      <c r="L1341" s="1202"/>
      <c r="M1341" s="1203"/>
      <c r="N1341" s="1204"/>
      <c r="O1341" s="1205"/>
      <c r="P1341" s="1205"/>
      <c r="Q1341" s="1206"/>
      <c r="R1341" s="1207"/>
    </row>
    <row r="1342" spans="1:18">
      <c r="A1342" s="1195"/>
      <c r="B1342" s="1196" t="s">
        <v>1463</v>
      </c>
      <c r="C1342" s="1196" t="s">
        <v>837</v>
      </c>
      <c r="D1342" s="1196" t="s">
        <v>55</v>
      </c>
      <c r="E1342" s="1197">
        <v>41390</v>
      </c>
      <c r="F1342" s="1198"/>
      <c r="G1342" s="1199"/>
      <c r="H1342" s="1199"/>
      <c r="I1342" s="1199"/>
      <c r="J1342" s="1200"/>
      <c r="K1342" s="1201">
        <v>2709121.5</v>
      </c>
      <c r="L1342" s="1202"/>
      <c r="M1342" s="1203">
        <v>2763</v>
      </c>
      <c r="N1342" s="1204">
        <v>980.5</v>
      </c>
      <c r="O1342" s="1205">
        <v>-53878.5</v>
      </c>
      <c r="P1342" s="1205"/>
      <c r="Q1342" s="1206"/>
      <c r="R1342" s="1207"/>
    </row>
    <row r="1343" spans="1:18">
      <c r="A1343" s="1195"/>
      <c r="B1343" s="1196" t="s">
        <v>1463</v>
      </c>
      <c r="C1343" s="1196" t="s">
        <v>837</v>
      </c>
      <c r="D1343" s="1196" t="s">
        <v>55</v>
      </c>
      <c r="E1343" s="1197">
        <v>41393</v>
      </c>
      <c r="F1343" s="1198"/>
      <c r="G1343" s="1199"/>
      <c r="H1343" s="1199"/>
      <c r="I1343" s="1199"/>
      <c r="J1343" s="1200"/>
      <c r="K1343" s="1201">
        <v>48641624.5</v>
      </c>
      <c r="L1343" s="1202"/>
      <c r="M1343" s="1203">
        <v>49609</v>
      </c>
      <c r="N1343" s="1204">
        <v>980.5</v>
      </c>
      <c r="O1343" s="1205">
        <v>-967375.5</v>
      </c>
      <c r="P1343" s="1205"/>
      <c r="Q1343" s="1206"/>
      <c r="R1343" s="1207"/>
    </row>
    <row r="1344" spans="1:18">
      <c r="A1344" s="1195"/>
      <c r="B1344" s="1196" t="s">
        <v>1463</v>
      </c>
      <c r="C1344" s="1196" t="s">
        <v>837</v>
      </c>
      <c r="D1344" s="1196" t="s">
        <v>55</v>
      </c>
      <c r="E1344" s="1197">
        <v>41409</v>
      </c>
      <c r="F1344" s="1198"/>
      <c r="G1344" s="1199"/>
      <c r="H1344" s="1199"/>
      <c r="I1344" s="1199"/>
      <c r="J1344" s="1200"/>
      <c r="K1344" s="1201"/>
      <c r="L1344" s="1202"/>
      <c r="M1344" s="1203"/>
      <c r="N1344" s="1204"/>
      <c r="O1344" s="1205"/>
      <c r="P1344" s="1205"/>
      <c r="Q1344" s="1206">
        <v>7778782.6500000004</v>
      </c>
      <c r="R1344" s="1207">
        <v>2567255</v>
      </c>
    </row>
    <row r="1345" spans="1:18">
      <c r="A1345" s="1195"/>
      <c r="B1345" s="1196" t="s">
        <v>1463</v>
      </c>
      <c r="C1345" s="1196" t="s">
        <v>837</v>
      </c>
      <c r="D1345" s="1196" t="s">
        <v>55</v>
      </c>
      <c r="E1345" s="1197">
        <v>41425</v>
      </c>
      <c r="F1345" s="1198"/>
      <c r="G1345" s="1199"/>
      <c r="H1345" s="1199"/>
      <c r="I1345" s="1199"/>
      <c r="J1345" s="1200"/>
      <c r="K1345" s="1201"/>
      <c r="L1345" s="1202">
        <v>-513507.46</v>
      </c>
      <c r="M1345" s="1203"/>
      <c r="N1345" s="1204"/>
      <c r="O1345" s="1205"/>
      <c r="P1345" s="1205"/>
      <c r="Q1345" s="1206"/>
      <c r="R1345" s="1207"/>
    </row>
    <row r="1346" spans="1:18">
      <c r="A1346" s="1195" t="s">
        <v>1978</v>
      </c>
      <c r="B1346" s="1196" t="s">
        <v>1464</v>
      </c>
      <c r="C1346" s="1196" t="s">
        <v>706</v>
      </c>
      <c r="D1346" s="1196" t="s">
        <v>88</v>
      </c>
      <c r="E1346" s="1197">
        <v>39805</v>
      </c>
      <c r="F1346" s="1198" t="s">
        <v>49</v>
      </c>
      <c r="G1346" s="1199">
        <v>14964000</v>
      </c>
      <c r="H1346" s="1199">
        <v>0</v>
      </c>
      <c r="I1346" s="1199">
        <v>17904842.66</v>
      </c>
      <c r="J1346" s="1200" t="s">
        <v>655</v>
      </c>
      <c r="K1346" s="1201"/>
      <c r="L1346" s="1202"/>
      <c r="M1346" s="1203"/>
      <c r="N1346" s="1204"/>
      <c r="O1346" s="1205"/>
      <c r="P1346" s="1205"/>
      <c r="Q1346" s="1206"/>
      <c r="R1346" s="1207"/>
    </row>
    <row r="1347" spans="1:18">
      <c r="A1347" s="1195"/>
      <c r="B1347" s="1196" t="s">
        <v>1464</v>
      </c>
      <c r="C1347" s="1196" t="s">
        <v>706</v>
      </c>
      <c r="D1347" s="1196" t="s">
        <v>88</v>
      </c>
      <c r="E1347" s="1197">
        <v>40787</v>
      </c>
      <c r="F1347" s="1198"/>
      <c r="G1347" s="1199"/>
      <c r="H1347" s="1199"/>
      <c r="I1347" s="1199"/>
      <c r="J1347" s="1200"/>
      <c r="K1347" s="1201">
        <v>14964000</v>
      </c>
      <c r="L1347" s="1202"/>
      <c r="M1347" s="1203">
        <v>14964</v>
      </c>
      <c r="N1347" s="1204">
        <v>1000</v>
      </c>
      <c r="O1347" s="1205"/>
      <c r="P1347" s="1205"/>
      <c r="Q1347" s="1206">
        <v>748000</v>
      </c>
      <c r="R1347" s="1207">
        <v>748</v>
      </c>
    </row>
    <row r="1348" spans="1:18">
      <c r="A1348" s="1195">
        <v>11</v>
      </c>
      <c r="B1348" s="1196" t="s">
        <v>1465</v>
      </c>
      <c r="C1348" s="1196" t="s">
        <v>1466</v>
      </c>
      <c r="D1348" s="1196" t="s">
        <v>117</v>
      </c>
      <c r="E1348" s="1197">
        <v>39822</v>
      </c>
      <c r="F1348" s="1198" t="s">
        <v>26</v>
      </c>
      <c r="G1348" s="1199">
        <v>10200000</v>
      </c>
      <c r="H1348" s="1199">
        <v>0</v>
      </c>
      <c r="I1348" s="1199">
        <v>12294583.33</v>
      </c>
      <c r="J1348" s="1200" t="s">
        <v>655</v>
      </c>
      <c r="K1348" s="1201"/>
      <c r="L1348" s="1202"/>
      <c r="M1348" s="1203"/>
      <c r="N1348" s="1204"/>
      <c r="O1348" s="1205"/>
      <c r="P1348" s="1205"/>
      <c r="Q1348" s="1206"/>
      <c r="R1348" s="1207"/>
    </row>
    <row r="1349" spans="1:18">
      <c r="A1349" s="1195"/>
      <c r="B1349" s="1196" t="s">
        <v>1465</v>
      </c>
      <c r="C1349" s="1196" t="s">
        <v>1466</v>
      </c>
      <c r="D1349" s="1196" t="s">
        <v>117</v>
      </c>
      <c r="E1349" s="1197">
        <v>40891</v>
      </c>
      <c r="F1349" s="1198"/>
      <c r="G1349" s="1199"/>
      <c r="H1349" s="1199"/>
      <c r="I1349" s="1199"/>
      <c r="J1349" s="1200"/>
      <c r="K1349" s="1201">
        <v>10200000</v>
      </c>
      <c r="L1349" s="1202"/>
      <c r="M1349" s="1203">
        <v>10200</v>
      </c>
      <c r="N1349" s="1204">
        <v>1000</v>
      </c>
      <c r="O1349" s="1205"/>
      <c r="P1349" s="1205"/>
      <c r="Q1349" s="1206"/>
      <c r="R1349" s="1207"/>
    </row>
    <row r="1350" spans="1:18">
      <c r="A1350" s="1195"/>
      <c r="B1350" s="1196" t="s">
        <v>1465</v>
      </c>
      <c r="C1350" s="1196" t="s">
        <v>1466</v>
      </c>
      <c r="D1350" s="1196" t="s">
        <v>117</v>
      </c>
      <c r="E1350" s="1197">
        <v>40919</v>
      </c>
      <c r="F1350" s="1198"/>
      <c r="G1350" s="1199"/>
      <c r="H1350" s="1199"/>
      <c r="I1350" s="1199"/>
      <c r="J1350" s="1200"/>
      <c r="K1350" s="1201"/>
      <c r="L1350" s="1202"/>
      <c r="M1350" s="1203"/>
      <c r="N1350" s="1204"/>
      <c r="O1350" s="1205"/>
      <c r="P1350" s="1205"/>
      <c r="Q1350" s="1206">
        <v>600000</v>
      </c>
      <c r="R1350" s="1207">
        <v>99157</v>
      </c>
    </row>
    <row r="1351" spans="1:18">
      <c r="A1351" s="1195">
        <v>11</v>
      </c>
      <c r="B1351" s="1196" t="s">
        <v>1467</v>
      </c>
      <c r="C1351" s="1196" t="s">
        <v>1468</v>
      </c>
      <c r="D1351" s="1196" t="s">
        <v>754</v>
      </c>
      <c r="E1351" s="1197">
        <v>39794</v>
      </c>
      <c r="F1351" s="1198" t="s">
        <v>26</v>
      </c>
      <c r="G1351" s="1199">
        <v>4227000</v>
      </c>
      <c r="H1351" s="1199">
        <v>0</v>
      </c>
      <c r="I1351" s="1199">
        <v>5159181.33</v>
      </c>
      <c r="J1351" s="1200" t="s">
        <v>655</v>
      </c>
      <c r="K1351" s="1201"/>
      <c r="L1351" s="1202"/>
      <c r="M1351" s="1203"/>
      <c r="N1351" s="1204"/>
      <c r="O1351" s="1205"/>
      <c r="P1351" s="1205"/>
      <c r="Q1351" s="1206"/>
      <c r="R1351" s="1207"/>
    </row>
    <row r="1352" spans="1:18">
      <c r="A1352" s="1195"/>
      <c r="B1352" s="1196" t="s">
        <v>1467</v>
      </c>
      <c r="C1352" s="1196" t="s">
        <v>1468</v>
      </c>
      <c r="D1352" s="1196" t="s">
        <v>754</v>
      </c>
      <c r="E1352" s="1197">
        <v>41241</v>
      </c>
      <c r="F1352" s="1198"/>
      <c r="G1352" s="1199"/>
      <c r="H1352" s="1199"/>
      <c r="I1352" s="1199"/>
      <c r="J1352" s="1200"/>
      <c r="K1352" s="1201">
        <v>4227000</v>
      </c>
      <c r="L1352" s="1202"/>
      <c r="M1352" s="1203">
        <v>4227</v>
      </c>
      <c r="N1352" s="1204">
        <v>1000</v>
      </c>
      <c r="O1352" s="1205"/>
      <c r="P1352" s="1205"/>
      <c r="Q1352" s="1206"/>
      <c r="R1352" s="1207"/>
    </row>
    <row r="1353" spans="1:18">
      <c r="A1353" s="1195"/>
      <c r="B1353" s="1196" t="s">
        <v>1467</v>
      </c>
      <c r="C1353" s="1196" t="s">
        <v>1468</v>
      </c>
      <c r="D1353" s="1196" t="s">
        <v>754</v>
      </c>
      <c r="E1353" s="1197">
        <v>41271</v>
      </c>
      <c r="F1353" s="1198"/>
      <c r="G1353" s="1199"/>
      <c r="H1353" s="1199"/>
      <c r="I1353" s="1199"/>
      <c r="J1353" s="1200"/>
      <c r="K1353" s="1201"/>
      <c r="L1353" s="1202"/>
      <c r="M1353" s="1203"/>
      <c r="N1353" s="1204"/>
      <c r="O1353" s="1205"/>
      <c r="P1353" s="1205"/>
      <c r="Q1353" s="1206">
        <v>95000</v>
      </c>
      <c r="R1353" s="1207">
        <v>67958</v>
      </c>
    </row>
    <row r="1354" spans="1:18">
      <c r="A1354" s="1195" t="s">
        <v>2034</v>
      </c>
      <c r="B1354" s="1196" t="s">
        <v>2115</v>
      </c>
      <c r="C1354" s="1196" t="s">
        <v>1469</v>
      </c>
      <c r="D1354" s="1196" t="s">
        <v>151</v>
      </c>
      <c r="E1354" s="1197">
        <v>39948</v>
      </c>
      <c r="F1354" s="1198" t="s">
        <v>26</v>
      </c>
      <c r="G1354" s="1199">
        <v>1341000</v>
      </c>
      <c r="H1354" s="1199">
        <v>0</v>
      </c>
      <c r="I1354" s="1199">
        <v>2987782.33</v>
      </c>
      <c r="J1354" s="1200" t="s">
        <v>655</v>
      </c>
      <c r="K1354" s="1201"/>
      <c r="L1354" s="1202"/>
      <c r="M1354" s="1203"/>
      <c r="N1354" s="1204"/>
      <c r="O1354" s="1205"/>
      <c r="P1354" s="1205"/>
      <c r="Q1354" s="1206"/>
      <c r="R1354" s="1207"/>
    </row>
    <row r="1355" spans="1:18">
      <c r="A1355" s="1195"/>
      <c r="B1355" s="1196" t="s">
        <v>2115</v>
      </c>
      <c r="C1355" s="1196" t="s">
        <v>1469</v>
      </c>
      <c r="D1355" s="1196" t="s">
        <v>151</v>
      </c>
      <c r="E1355" s="1197">
        <v>40165</v>
      </c>
      <c r="F1355" s="1198"/>
      <c r="G1355" s="1199">
        <v>1230000</v>
      </c>
      <c r="H1355" s="1199"/>
      <c r="I1355" s="1199"/>
      <c r="J1355" s="1200"/>
      <c r="K1355" s="1201"/>
      <c r="L1355" s="1202"/>
      <c r="M1355" s="1203"/>
      <c r="N1355" s="1204"/>
      <c r="O1355" s="1205"/>
      <c r="P1355" s="1205"/>
      <c r="Q1355" s="1206"/>
      <c r="R1355" s="1207"/>
    </row>
    <row r="1356" spans="1:18">
      <c r="A1356" s="1195"/>
      <c r="B1356" s="1196" t="s">
        <v>2115</v>
      </c>
      <c r="C1356" s="1196" t="s">
        <v>1469</v>
      </c>
      <c r="D1356" s="1196" t="s">
        <v>151</v>
      </c>
      <c r="E1356" s="1197">
        <v>40996</v>
      </c>
      <c r="F1356" s="1198"/>
      <c r="G1356" s="1199"/>
      <c r="H1356" s="1199"/>
      <c r="I1356" s="1199"/>
      <c r="J1356" s="1200"/>
      <c r="K1356" s="1201">
        <v>2571000</v>
      </c>
      <c r="L1356" s="1202"/>
      <c r="M1356" s="1203">
        <v>2571</v>
      </c>
      <c r="N1356" s="1204">
        <v>1000</v>
      </c>
      <c r="O1356" s="1205"/>
      <c r="P1356" s="1205"/>
      <c r="Q1356" s="1206">
        <v>67000</v>
      </c>
      <c r="R1356" s="1207">
        <v>67</v>
      </c>
    </row>
    <row r="1357" spans="1:18">
      <c r="A1357" s="1195">
        <v>109</v>
      </c>
      <c r="B1357" s="1196" t="s">
        <v>1470</v>
      </c>
      <c r="C1357" s="1196" t="s">
        <v>1471</v>
      </c>
      <c r="D1357" s="1196" t="s">
        <v>80</v>
      </c>
      <c r="E1357" s="1197">
        <v>39864</v>
      </c>
      <c r="F1357" s="1198" t="s">
        <v>26</v>
      </c>
      <c r="G1357" s="1199">
        <v>17211000</v>
      </c>
      <c r="H1357" s="1199">
        <v>0</v>
      </c>
      <c r="I1357" s="1199">
        <v>6442172.5</v>
      </c>
      <c r="J1357" s="1200" t="s">
        <v>671</v>
      </c>
      <c r="K1357" s="1201"/>
      <c r="L1357" s="1202"/>
      <c r="M1357" s="1203"/>
      <c r="N1357" s="1204"/>
      <c r="O1357" s="1205"/>
      <c r="P1357" s="1205"/>
      <c r="Q1357" s="1206"/>
      <c r="R1357" s="1207"/>
    </row>
    <row r="1358" spans="1:18">
      <c r="A1358" s="1195"/>
      <c r="B1358" s="1196" t="s">
        <v>1470</v>
      </c>
      <c r="C1358" s="1196" t="s">
        <v>1471</v>
      </c>
      <c r="D1358" s="1196" t="s">
        <v>80</v>
      </c>
      <c r="E1358" s="1197">
        <v>41759</v>
      </c>
      <c r="F1358" s="1198"/>
      <c r="G1358" s="1199"/>
      <c r="H1358" s="1199"/>
      <c r="I1358" s="1199"/>
      <c r="J1358" s="1200"/>
      <c r="K1358" s="1201">
        <v>6023850</v>
      </c>
      <c r="L1358" s="1202"/>
      <c r="M1358" s="1203">
        <v>20079500</v>
      </c>
      <c r="N1358" s="1204">
        <v>0.3</v>
      </c>
      <c r="O1358" s="1205">
        <v>-11187150</v>
      </c>
      <c r="P1358" s="1205"/>
      <c r="Q1358" s="1206"/>
      <c r="R1358" s="1207"/>
    </row>
    <row r="1359" spans="1:18">
      <c r="A1359" s="1195">
        <v>11</v>
      </c>
      <c r="B1359" s="1196" t="s">
        <v>1472</v>
      </c>
      <c r="C1359" s="1196" t="s">
        <v>893</v>
      </c>
      <c r="D1359" s="1196" t="s">
        <v>80</v>
      </c>
      <c r="E1359" s="1197">
        <v>39766</v>
      </c>
      <c r="F1359" s="1198" t="s">
        <v>26</v>
      </c>
      <c r="G1359" s="1199">
        <v>1576000000</v>
      </c>
      <c r="H1359" s="1199">
        <v>0</v>
      </c>
      <c r="I1359" s="1199">
        <v>1709623333.3499999</v>
      </c>
      <c r="J1359" s="1200" t="s">
        <v>655</v>
      </c>
      <c r="K1359" s="1201"/>
      <c r="L1359" s="1202"/>
      <c r="M1359" s="1203"/>
      <c r="N1359" s="1204"/>
      <c r="O1359" s="1205"/>
      <c r="P1359" s="1205"/>
      <c r="Q1359" s="1206"/>
      <c r="R1359" s="1207"/>
    </row>
    <row r="1360" spans="1:18">
      <c r="A1360" s="1195"/>
      <c r="B1360" s="1196" t="s">
        <v>1472</v>
      </c>
      <c r="C1360" s="1196" t="s">
        <v>893</v>
      </c>
      <c r="D1360" s="1196" t="s">
        <v>80</v>
      </c>
      <c r="E1360" s="1197">
        <v>39981</v>
      </c>
      <c r="F1360" s="1198"/>
      <c r="G1360" s="1199"/>
      <c r="H1360" s="1199"/>
      <c r="I1360" s="1199"/>
      <c r="J1360" s="1200"/>
      <c r="K1360" s="1201">
        <v>1576000000</v>
      </c>
      <c r="L1360" s="1202"/>
      <c r="M1360" s="1203">
        <v>1576000</v>
      </c>
      <c r="N1360" s="1204">
        <v>1000</v>
      </c>
      <c r="O1360" s="1205"/>
      <c r="P1360" s="1205"/>
      <c r="Q1360" s="1206"/>
      <c r="R1360" s="1207"/>
    </row>
    <row r="1361" spans="1:18">
      <c r="A1361" s="1195"/>
      <c r="B1361" s="1196" t="s">
        <v>1472</v>
      </c>
      <c r="C1361" s="1196" t="s">
        <v>893</v>
      </c>
      <c r="D1361" s="1196" t="s">
        <v>80</v>
      </c>
      <c r="E1361" s="1197">
        <v>40051</v>
      </c>
      <c r="F1361" s="1198"/>
      <c r="G1361" s="1199"/>
      <c r="H1361" s="1199"/>
      <c r="I1361" s="1199"/>
      <c r="J1361" s="1200"/>
      <c r="K1361" s="1201"/>
      <c r="L1361" s="1202"/>
      <c r="M1361" s="1203"/>
      <c r="N1361" s="1204"/>
      <c r="O1361" s="1205"/>
      <c r="P1361" s="1205"/>
      <c r="Q1361" s="1206">
        <v>87000000</v>
      </c>
      <c r="R1361" s="1207">
        <v>3824624</v>
      </c>
    </row>
    <row r="1362" spans="1:18">
      <c r="A1362" s="1195" t="s">
        <v>1978</v>
      </c>
      <c r="B1362" s="1196" t="s">
        <v>1473</v>
      </c>
      <c r="C1362" s="1196" t="s">
        <v>1474</v>
      </c>
      <c r="D1362" s="1196" t="s">
        <v>102</v>
      </c>
      <c r="E1362" s="1197">
        <v>39843</v>
      </c>
      <c r="F1362" s="1198" t="s">
        <v>49</v>
      </c>
      <c r="G1362" s="1199">
        <v>10000000</v>
      </c>
      <c r="H1362" s="1199">
        <v>0</v>
      </c>
      <c r="I1362" s="1199">
        <v>11930624.67</v>
      </c>
      <c r="J1362" s="1200" t="s">
        <v>655</v>
      </c>
      <c r="K1362" s="1201"/>
      <c r="L1362" s="1202"/>
      <c r="M1362" s="1203"/>
      <c r="N1362" s="1204"/>
      <c r="O1362" s="1205"/>
      <c r="P1362" s="1205"/>
      <c r="Q1362" s="1206"/>
      <c r="R1362" s="1207"/>
    </row>
    <row r="1363" spans="1:18">
      <c r="A1363" s="1195"/>
      <c r="B1363" s="1196" t="s">
        <v>1473</v>
      </c>
      <c r="C1363" s="1196" t="s">
        <v>1474</v>
      </c>
      <c r="D1363" s="1196" t="s">
        <v>102</v>
      </c>
      <c r="E1363" s="1197">
        <v>40801</v>
      </c>
      <c r="F1363" s="1198"/>
      <c r="G1363" s="1199"/>
      <c r="H1363" s="1199"/>
      <c r="I1363" s="1199"/>
      <c r="J1363" s="1200"/>
      <c r="K1363" s="1201">
        <v>10000000</v>
      </c>
      <c r="L1363" s="1202"/>
      <c r="M1363" s="1203">
        <v>10000</v>
      </c>
      <c r="N1363" s="1204">
        <v>1000</v>
      </c>
      <c r="O1363" s="1205"/>
      <c r="P1363" s="1205"/>
      <c r="Q1363" s="1206">
        <v>500000</v>
      </c>
      <c r="R1363" s="1207">
        <v>500</v>
      </c>
    </row>
    <row r="1364" spans="1:18">
      <c r="A1364" s="1195" t="s">
        <v>1979</v>
      </c>
      <c r="B1364" s="1196" t="s">
        <v>1475</v>
      </c>
      <c r="C1364" s="1196" t="s">
        <v>1476</v>
      </c>
      <c r="D1364" s="1196" t="s">
        <v>87</v>
      </c>
      <c r="E1364" s="1197">
        <v>39857</v>
      </c>
      <c r="F1364" s="1198" t="s">
        <v>49</v>
      </c>
      <c r="G1364" s="1199">
        <v>10500000</v>
      </c>
      <c r="H1364" s="1199">
        <v>0</v>
      </c>
      <c r="I1364" s="1199">
        <v>11891847.5</v>
      </c>
      <c r="J1364" s="1200" t="s">
        <v>671</v>
      </c>
      <c r="K1364" s="1201"/>
      <c r="L1364" s="1202"/>
      <c r="M1364" s="1203"/>
      <c r="N1364" s="1204"/>
      <c r="O1364" s="1205"/>
      <c r="P1364" s="1205"/>
      <c r="Q1364" s="1206"/>
      <c r="R1364" s="1207"/>
    </row>
    <row r="1365" spans="1:18">
      <c r="A1365" s="1195"/>
      <c r="B1365" s="1196" t="s">
        <v>1475</v>
      </c>
      <c r="C1365" s="1196" t="s">
        <v>1476</v>
      </c>
      <c r="D1365" s="1196" t="s">
        <v>87</v>
      </c>
      <c r="E1365" s="1197">
        <v>41341</v>
      </c>
      <c r="F1365" s="1198"/>
      <c r="G1365" s="1199"/>
      <c r="H1365" s="1199"/>
      <c r="I1365" s="1199"/>
      <c r="J1365" s="1200"/>
      <c r="K1365" s="1201">
        <v>2000000</v>
      </c>
      <c r="L1365" s="1202"/>
      <c r="M1365" s="1203">
        <v>2000</v>
      </c>
      <c r="N1365" s="1204">
        <v>1032.0999999999999</v>
      </c>
      <c r="O1365" s="1205"/>
      <c r="P1365" s="1205">
        <v>64220</v>
      </c>
      <c r="Q1365" s="1206"/>
      <c r="R1365" s="1207"/>
    </row>
    <row r="1366" spans="1:18">
      <c r="A1366" s="1195"/>
      <c r="B1366" s="1196" t="s">
        <v>1475</v>
      </c>
      <c r="C1366" s="1196" t="s">
        <v>1476</v>
      </c>
      <c r="D1366" s="1196" t="s">
        <v>87</v>
      </c>
      <c r="E1366" s="1197">
        <v>41344</v>
      </c>
      <c r="F1366" s="1198"/>
      <c r="G1366" s="1199"/>
      <c r="H1366" s="1199"/>
      <c r="I1366" s="1199"/>
      <c r="J1366" s="1200"/>
      <c r="K1366" s="1201">
        <v>8500000</v>
      </c>
      <c r="L1366" s="1202"/>
      <c r="M1366" s="1203">
        <v>8500</v>
      </c>
      <c r="N1366" s="1204">
        <v>1032.0999999999999</v>
      </c>
      <c r="O1366" s="1205"/>
      <c r="P1366" s="1205">
        <v>272935</v>
      </c>
      <c r="Q1366" s="1206">
        <v>587634.55000000005</v>
      </c>
      <c r="R1366" s="1207">
        <v>525</v>
      </c>
    </row>
    <row r="1367" spans="1:18">
      <c r="A1367" s="1195"/>
      <c r="B1367" s="1196" t="s">
        <v>1475</v>
      </c>
      <c r="C1367" s="1196" t="s">
        <v>1476</v>
      </c>
      <c r="D1367" s="1196" t="s">
        <v>87</v>
      </c>
      <c r="E1367" s="1197">
        <v>41373</v>
      </c>
      <c r="F1367" s="1198"/>
      <c r="G1367" s="1199"/>
      <c r="H1367" s="1199"/>
      <c r="I1367" s="1199"/>
      <c r="J1367" s="1200"/>
      <c r="K1367" s="1201"/>
      <c r="L1367" s="1202">
        <v>-108371.55</v>
      </c>
      <c r="M1367" s="1203"/>
      <c r="N1367" s="1204"/>
      <c r="O1367" s="1205"/>
      <c r="P1367" s="1205"/>
      <c r="Q1367" s="1206"/>
      <c r="R1367" s="1207"/>
    </row>
    <row r="1368" spans="1:18">
      <c r="A1368" s="1195" t="s">
        <v>1977</v>
      </c>
      <c r="B1368" s="1196" t="s">
        <v>1477</v>
      </c>
      <c r="C1368" s="1196" t="s">
        <v>1478</v>
      </c>
      <c r="D1368" s="1196" t="s">
        <v>87</v>
      </c>
      <c r="E1368" s="1197">
        <v>39857</v>
      </c>
      <c r="F1368" s="1198" t="s">
        <v>49</v>
      </c>
      <c r="G1368" s="1199">
        <v>1992000</v>
      </c>
      <c r="H1368" s="1199">
        <v>0</v>
      </c>
      <c r="I1368" s="1199">
        <v>2380393</v>
      </c>
      <c r="J1368" s="1200" t="s">
        <v>655</v>
      </c>
      <c r="K1368" s="1201"/>
      <c r="L1368" s="1202"/>
      <c r="M1368" s="1203"/>
      <c r="N1368" s="1204"/>
      <c r="O1368" s="1205"/>
      <c r="P1368" s="1205"/>
      <c r="Q1368" s="1206"/>
      <c r="R1368" s="1207"/>
    </row>
    <row r="1369" spans="1:18">
      <c r="A1369" s="1195"/>
      <c r="B1369" s="1196" t="s">
        <v>1477</v>
      </c>
      <c r="C1369" s="1196" t="s">
        <v>1478</v>
      </c>
      <c r="D1369" s="1196" t="s">
        <v>87</v>
      </c>
      <c r="E1369" s="1197">
        <v>41283</v>
      </c>
      <c r="F1369" s="1198"/>
      <c r="G1369" s="1199"/>
      <c r="H1369" s="1199"/>
      <c r="I1369" s="1199"/>
      <c r="J1369" s="1200"/>
      <c r="K1369" s="1201">
        <v>1992000</v>
      </c>
      <c r="L1369" s="1202"/>
      <c r="M1369" s="1203">
        <v>1992</v>
      </c>
      <c r="N1369" s="1204">
        <v>1000</v>
      </c>
      <c r="O1369" s="1205"/>
      <c r="P1369" s="1205"/>
      <c r="Q1369" s="1206">
        <v>100000</v>
      </c>
      <c r="R1369" s="1207">
        <v>100</v>
      </c>
    </row>
    <row r="1370" spans="1:18">
      <c r="A1370" s="1195"/>
      <c r="B1370" s="1196" t="s">
        <v>1479</v>
      </c>
      <c r="C1370" s="1196" t="s">
        <v>1348</v>
      </c>
      <c r="D1370" s="1196" t="s">
        <v>55</v>
      </c>
      <c r="E1370" s="1197">
        <v>39843</v>
      </c>
      <c r="F1370" s="1198" t="s">
        <v>26</v>
      </c>
      <c r="G1370" s="1199">
        <v>7700000</v>
      </c>
      <c r="H1370" s="1199">
        <v>0</v>
      </c>
      <c r="I1370" s="1199">
        <v>8592336</v>
      </c>
      <c r="J1370" s="1200" t="s">
        <v>671</v>
      </c>
      <c r="K1370" s="1201"/>
      <c r="L1370" s="1202"/>
      <c r="M1370" s="1203"/>
      <c r="N1370" s="1204"/>
      <c r="O1370" s="1205"/>
      <c r="P1370" s="1205"/>
      <c r="Q1370" s="1206"/>
      <c r="R1370" s="1207"/>
    </row>
    <row r="1371" spans="1:18">
      <c r="A1371" s="1195"/>
      <c r="B1371" s="1196" t="s">
        <v>1479</v>
      </c>
      <c r="C1371" s="1196" t="s">
        <v>1348</v>
      </c>
      <c r="D1371" s="1196" t="s">
        <v>55</v>
      </c>
      <c r="E1371" s="1197">
        <v>41213</v>
      </c>
      <c r="F1371" s="1198"/>
      <c r="G1371" s="1199"/>
      <c r="H1371" s="1199"/>
      <c r="I1371" s="1199"/>
      <c r="J1371" s="1200"/>
      <c r="K1371" s="1201">
        <v>7095550</v>
      </c>
      <c r="L1371" s="1202"/>
      <c r="M1371" s="1203">
        <v>7700</v>
      </c>
      <c r="N1371" s="1204">
        <v>921.5</v>
      </c>
      <c r="O1371" s="1205">
        <v>-604450</v>
      </c>
      <c r="P1371" s="1205"/>
      <c r="Q1371" s="1206"/>
      <c r="R1371" s="1207"/>
    </row>
    <row r="1372" spans="1:18">
      <c r="A1372" s="1195"/>
      <c r="B1372" s="1196" t="s">
        <v>1479</v>
      </c>
      <c r="C1372" s="1196" t="s">
        <v>1348</v>
      </c>
      <c r="D1372" s="1196" t="s">
        <v>55</v>
      </c>
      <c r="E1372" s="1197">
        <v>41285</v>
      </c>
      <c r="F1372" s="1198"/>
      <c r="G1372" s="1199"/>
      <c r="H1372" s="1199"/>
      <c r="I1372" s="1199"/>
      <c r="J1372" s="1200"/>
      <c r="K1372" s="1201"/>
      <c r="L1372" s="1202">
        <v>-70955.5</v>
      </c>
      <c r="M1372" s="1203"/>
      <c r="N1372" s="1204"/>
      <c r="O1372" s="1205"/>
      <c r="P1372" s="1205"/>
      <c r="Q1372" s="1206"/>
      <c r="R1372" s="1207"/>
    </row>
    <row r="1373" spans="1:18">
      <c r="A1373" s="1195"/>
      <c r="B1373" s="1196" t="s">
        <v>1479</v>
      </c>
      <c r="C1373" s="1196" t="s">
        <v>1348</v>
      </c>
      <c r="D1373" s="1196" t="s">
        <v>55</v>
      </c>
      <c r="E1373" s="1197">
        <v>41311</v>
      </c>
      <c r="F1373" s="1198"/>
      <c r="G1373" s="1199"/>
      <c r="H1373" s="1199"/>
      <c r="I1373" s="1199"/>
      <c r="J1373" s="1200"/>
      <c r="K1373" s="1201"/>
      <c r="L1373" s="1202"/>
      <c r="M1373" s="1203"/>
      <c r="N1373" s="1204"/>
      <c r="O1373" s="1205"/>
      <c r="P1373" s="1205"/>
      <c r="Q1373" s="1206">
        <v>122887.5</v>
      </c>
      <c r="R1373" s="1207">
        <v>163830</v>
      </c>
    </row>
    <row r="1374" spans="1:18">
      <c r="A1374" s="1195">
        <v>45</v>
      </c>
      <c r="B1374" s="1196" t="s">
        <v>1480</v>
      </c>
      <c r="C1374" s="1196" t="s">
        <v>1481</v>
      </c>
      <c r="D1374" s="1196" t="s">
        <v>81</v>
      </c>
      <c r="E1374" s="1197">
        <v>39787</v>
      </c>
      <c r="F1374" s="1198" t="s">
        <v>26</v>
      </c>
      <c r="G1374" s="1199">
        <v>13500000</v>
      </c>
      <c r="H1374" s="1199">
        <v>0</v>
      </c>
      <c r="I1374" s="1199">
        <v>15871250</v>
      </c>
      <c r="J1374" s="1200" t="s">
        <v>655</v>
      </c>
      <c r="K1374" s="1201"/>
      <c r="L1374" s="1202"/>
      <c r="M1374" s="1203"/>
      <c r="N1374" s="1204"/>
      <c r="O1374" s="1205"/>
      <c r="P1374" s="1205"/>
      <c r="Q1374" s="1206"/>
      <c r="R1374" s="1207"/>
    </row>
    <row r="1375" spans="1:18">
      <c r="A1375" s="1195"/>
      <c r="B1375" s="1196" t="s">
        <v>1480</v>
      </c>
      <c r="C1375" s="1196" t="s">
        <v>1481</v>
      </c>
      <c r="D1375" s="1196" t="s">
        <v>81</v>
      </c>
      <c r="E1375" s="1197">
        <v>40766</v>
      </c>
      <c r="F1375" s="1198"/>
      <c r="G1375" s="1199"/>
      <c r="H1375" s="1199"/>
      <c r="I1375" s="1199"/>
      <c r="J1375" s="1200"/>
      <c r="K1375" s="1201">
        <v>13500000</v>
      </c>
      <c r="L1375" s="1202"/>
      <c r="M1375" s="1203">
        <v>13500</v>
      </c>
      <c r="N1375" s="1204">
        <v>1000</v>
      </c>
      <c r="O1375" s="1205"/>
      <c r="P1375" s="1205"/>
      <c r="Q1375" s="1206"/>
      <c r="R1375" s="1207"/>
    </row>
    <row r="1376" spans="1:18">
      <c r="A1376" s="1195"/>
      <c r="B1376" s="1196" t="s">
        <v>1480</v>
      </c>
      <c r="C1376" s="1196" t="s">
        <v>1481</v>
      </c>
      <c r="D1376" s="1196" t="s">
        <v>81</v>
      </c>
      <c r="E1376" s="1197">
        <v>40814</v>
      </c>
      <c r="F1376" s="1198"/>
      <c r="G1376" s="1199"/>
      <c r="H1376" s="1199"/>
      <c r="I1376" s="1199"/>
      <c r="J1376" s="1200"/>
      <c r="K1376" s="1201"/>
      <c r="L1376" s="1202"/>
      <c r="M1376" s="1203"/>
      <c r="N1376" s="1204"/>
      <c r="O1376" s="1205"/>
      <c r="P1376" s="1205"/>
      <c r="Q1376" s="1206">
        <v>560000</v>
      </c>
      <c r="R1376" s="1207">
        <v>350346</v>
      </c>
    </row>
    <row r="1377" spans="1:18">
      <c r="A1377" s="1195" t="s">
        <v>1987</v>
      </c>
      <c r="B1377" s="1196" t="s">
        <v>1482</v>
      </c>
      <c r="C1377" s="1196" t="s">
        <v>1483</v>
      </c>
      <c r="D1377" s="1196" t="s">
        <v>151</v>
      </c>
      <c r="E1377" s="1197">
        <v>39829</v>
      </c>
      <c r="F1377" s="1198" t="s">
        <v>26</v>
      </c>
      <c r="G1377" s="1199">
        <v>38263000</v>
      </c>
      <c r="H1377" s="1199">
        <v>0</v>
      </c>
      <c r="I1377" s="1199">
        <v>40521918.609999999</v>
      </c>
      <c r="J1377" s="1200" t="s">
        <v>655</v>
      </c>
      <c r="K1377" s="1201"/>
      <c r="L1377" s="1202"/>
      <c r="M1377" s="1203"/>
      <c r="N1377" s="1204"/>
      <c r="O1377" s="1205"/>
      <c r="P1377" s="1205"/>
      <c r="Q1377" s="1206"/>
      <c r="R1377" s="1207"/>
    </row>
    <row r="1378" spans="1:18">
      <c r="A1378" s="1195"/>
      <c r="B1378" s="1196" t="s">
        <v>1482</v>
      </c>
      <c r="C1378" s="1196" t="s">
        <v>1483</v>
      </c>
      <c r="D1378" s="1196" t="s">
        <v>151</v>
      </c>
      <c r="E1378" s="1197">
        <v>40177</v>
      </c>
      <c r="F1378" s="1198"/>
      <c r="G1378" s="1199"/>
      <c r="H1378" s="1199"/>
      <c r="I1378" s="1199"/>
      <c r="J1378" s="1200"/>
      <c r="K1378" s="1201">
        <v>38263000</v>
      </c>
      <c r="L1378" s="1202"/>
      <c r="M1378" s="1203">
        <v>38263</v>
      </c>
      <c r="N1378" s="1204">
        <v>1000</v>
      </c>
      <c r="O1378" s="1205"/>
      <c r="P1378" s="1205"/>
      <c r="Q1378" s="1206"/>
      <c r="R1378" s="1207"/>
    </row>
    <row r="1379" spans="1:18">
      <c r="A1379" s="1195"/>
      <c r="B1379" s="1196" t="s">
        <v>1482</v>
      </c>
      <c r="C1379" s="1196" t="s">
        <v>1483</v>
      </c>
      <c r="D1379" s="1196" t="s">
        <v>151</v>
      </c>
      <c r="E1379" s="1197">
        <v>40212</v>
      </c>
      <c r="F1379" s="1198"/>
      <c r="G1379" s="1199"/>
      <c r="H1379" s="1199"/>
      <c r="I1379" s="1199"/>
      <c r="J1379" s="1200"/>
      <c r="K1379" s="1201"/>
      <c r="L1379" s="1202"/>
      <c r="M1379" s="1203"/>
      <c r="N1379" s="1204"/>
      <c r="O1379" s="1205"/>
      <c r="P1379" s="1205"/>
      <c r="Q1379" s="1206">
        <v>430797</v>
      </c>
      <c r="R1379" s="1207">
        <v>190427</v>
      </c>
    </row>
    <row r="1380" spans="1:18">
      <c r="A1380" s="1195">
        <v>8</v>
      </c>
      <c r="B1380" s="1196" t="s">
        <v>1484</v>
      </c>
      <c r="C1380" s="1196" t="s">
        <v>1485</v>
      </c>
      <c r="D1380" s="1196" t="s">
        <v>81</v>
      </c>
      <c r="E1380" s="1197">
        <v>39843</v>
      </c>
      <c r="F1380" s="1198" t="s">
        <v>49</v>
      </c>
      <c r="G1380" s="1199">
        <v>2080000</v>
      </c>
      <c r="H1380" s="1199">
        <v>0</v>
      </c>
      <c r="I1380" s="1199">
        <v>2654758.89</v>
      </c>
      <c r="J1380" s="1200" t="s">
        <v>655</v>
      </c>
      <c r="K1380" s="1201"/>
      <c r="L1380" s="1202"/>
      <c r="M1380" s="1203"/>
      <c r="N1380" s="1204"/>
      <c r="O1380" s="1205"/>
      <c r="P1380" s="1205"/>
      <c r="Q1380" s="1206"/>
      <c r="R1380" s="1207"/>
    </row>
    <row r="1381" spans="1:18">
      <c r="A1381" s="1195"/>
      <c r="B1381" s="1196" t="s">
        <v>1484</v>
      </c>
      <c r="C1381" s="1196" t="s">
        <v>1485</v>
      </c>
      <c r="D1381" s="1196" t="s">
        <v>81</v>
      </c>
      <c r="E1381" s="1197">
        <v>41542</v>
      </c>
      <c r="F1381" s="1198"/>
      <c r="G1381" s="1199"/>
      <c r="H1381" s="1199"/>
      <c r="I1381" s="1199"/>
      <c r="J1381" s="1200"/>
      <c r="K1381" s="1201">
        <v>2080000</v>
      </c>
      <c r="L1381" s="1202"/>
      <c r="M1381" s="1203">
        <v>2080</v>
      </c>
      <c r="N1381" s="1204">
        <v>1000</v>
      </c>
      <c r="O1381" s="1205"/>
      <c r="P1381" s="1205"/>
      <c r="Q1381" s="1206">
        <v>104000</v>
      </c>
      <c r="R1381" s="1207">
        <v>104</v>
      </c>
    </row>
    <row r="1382" spans="1:18">
      <c r="A1382" s="1195">
        <v>11</v>
      </c>
      <c r="B1382" s="1196" t="s">
        <v>1486</v>
      </c>
      <c r="C1382" s="1196" t="s">
        <v>1487</v>
      </c>
      <c r="D1382" s="1196" t="s">
        <v>86</v>
      </c>
      <c r="E1382" s="1197">
        <v>39787</v>
      </c>
      <c r="F1382" s="1198" t="s">
        <v>26</v>
      </c>
      <c r="G1382" s="1199">
        <v>7000000</v>
      </c>
      <c r="H1382" s="1199">
        <v>0</v>
      </c>
      <c r="I1382" s="1199">
        <v>7438888.8899999997</v>
      </c>
      <c r="J1382" s="1200" t="s">
        <v>655</v>
      </c>
      <c r="K1382" s="1201"/>
      <c r="L1382" s="1202"/>
      <c r="M1382" s="1203"/>
      <c r="N1382" s="1204"/>
      <c r="O1382" s="1205"/>
      <c r="P1382" s="1205"/>
      <c r="Q1382" s="1206"/>
      <c r="R1382" s="1207"/>
    </row>
    <row r="1383" spans="1:18">
      <c r="A1383" s="1195"/>
      <c r="B1383" s="1196" t="s">
        <v>1486</v>
      </c>
      <c r="C1383" s="1196" t="s">
        <v>1487</v>
      </c>
      <c r="D1383" s="1196" t="s">
        <v>86</v>
      </c>
      <c r="E1383" s="1197">
        <v>40009</v>
      </c>
      <c r="F1383" s="1198"/>
      <c r="G1383" s="1199"/>
      <c r="H1383" s="1199"/>
      <c r="I1383" s="1199"/>
      <c r="J1383" s="1200"/>
      <c r="K1383" s="1201">
        <v>7000000</v>
      </c>
      <c r="L1383" s="1202"/>
      <c r="M1383" s="1203">
        <v>7000</v>
      </c>
      <c r="N1383" s="1204">
        <v>1000</v>
      </c>
      <c r="O1383" s="1205"/>
      <c r="P1383" s="1205"/>
      <c r="Q1383" s="1206"/>
      <c r="R1383" s="1207"/>
    </row>
    <row r="1384" spans="1:18">
      <c r="A1384" s="1195"/>
      <c r="B1384" s="1196" t="s">
        <v>1486</v>
      </c>
      <c r="C1384" s="1196" t="s">
        <v>1487</v>
      </c>
      <c r="D1384" s="1196" t="s">
        <v>86</v>
      </c>
      <c r="E1384" s="1197">
        <v>40058</v>
      </c>
      <c r="F1384" s="1198"/>
      <c r="G1384" s="1199"/>
      <c r="H1384" s="1199"/>
      <c r="I1384" s="1199"/>
      <c r="J1384" s="1200"/>
      <c r="K1384" s="1201"/>
      <c r="L1384" s="1202"/>
      <c r="M1384" s="1203"/>
      <c r="N1384" s="1204"/>
      <c r="O1384" s="1205"/>
      <c r="P1384" s="1205"/>
      <c r="Q1384" s="1206">
        <v>225000</v>
      </c>
      <c r="R1384" s="1207">
        <v>141892</v>
      </c>
    </row>
    <row r="1385" spans="1:18">
      <c r="A1385" s="1195">
        <v>11</v>
      </c>
      <c r="B1385" s="1196" t="s">
        <v>1488</v>
      </c>
      <c r="C1385" s="1196" t="s">
        <v>1061</v>
      </c>
      <c r="D1385" s="1196" t="s">
        <v>101</v>
      </c>
      <c r="E1385" s="1197">
        <v>39794</v>
      </c>
      <c r="F1385" s="1198" t="s">
        <v>26</v>
      </c>
      <c r="G1385" s="1199">
        <v>100000000</v>
      </c>
      <c r="H1385" s="1199">
        <v>0</v>
      </c>
      <c r="I1385" s="1199">
        <v>102713888.89</v>
      </c>
      <c r="J1385" s="1200" t="s">
        <v>655</v>
      </c>
      <c r="K1385" s="1201"/>
      <c r="L1385" s="1202"/>
      <c r="M1385" s="1203"/>
      <c r="N1385" s="1204"/>
      <c r="O1385" s="1205"/>
      <c r="P1385" s="1205"/>
      <c r="Q1385" s="1206"/>
      <c r="R1385" s="1207"/>
    </row>
    <row r="1386" spans="1:18">
      <c r="A1386" s="1195"/>
      <c r="B1386" s="1196" t="s">
        <v>1488</v>
      </c>
      <c r="C1386" s="1196" t="s">
        <v>1061</v>
      </c>
      <c r="D1386" s="1196" t="s">
        <v>101</v>
      </c>
      <c r="E1386" s="1197">
        <v>39903</v>
      </c>
      <c r="F1386" s="1198"/>
      <c r="G1386" s="1199"/>
      <c r="H1386" s="1199"/>
      <c r="I1386" s="1199"/>
      <c r="J1386" s="1200"/>
      <c r="K1386" s="1201">
        <v>100000000</v>
      </c>
      <c r="L1386" s="1202"/>
      <c r="M1386" s="1203">
        <v>100000</v>
      </c>
      <c r="N1386" s="1204">
        <v>1000</v>
      </c>
      <c r="O1386" s="1205"/>
      <c r="P1386" s="1205"/>
      <c r="Q1386" s="1206"/>
      <c r="R1386" s="1207"/>
    </row>
    <row r="1387" spans="1:18">
      <c r="A1387" s="1195"/>
      <c r="B1387" s="1196" t="s">
        <v>1488</v>
      </c>
      <c r="C1387" s="1196" t="s">
        <v>1061</v>
      </c>
      <c r="D1387" s="1196" t="s">
        <v>101</v>
      </c>
      <c r="E1387" s="1197">
        <v>39941</v>
      </c>
      <c r="F1387" s="1198"/>
      <c r="G1387" s="1199"/>
      <c r="H1387" s="1199"/>
      <c r="I1387" s="1199"/>
      <c r="J1387" s="1200"/>
      <c r="K1387" s="1201"/>
      <c r="L1387" s="1202"/>
      <c r="M1387" s="1203"/>
      <c r="N1387" s="1204"/>
      <c r="O1387" s="1205"/>
      <c r="P1387" s="1205"/>
      <c r="Q1387" s="1206">
        <v>1200000</v>
      </c>
      <c r="R1387" s="1207">
        <v>813008</v>
      </c>
    </row>
    <row r="1388" spans="1:18">
      <c r="A1388" s="1195"/>
      <c r="B1388" s="1196" t="s">
        <v>1489</v>
      </c>
      <c r="C1388" s="1196" t="s">
        <v>1490</v>
      </c>
      <c r="D1388" s="1196" t="s">
        <v>80</v>
      </c>
      <c r="E1388" s="1197">
        <v>39829</v>
      </c>
      <c r="F1388" s="1198" t="s">
        <v>26</v>
      </c>
      <c r="G1388" s="1199">
        <v>73000000</v>
      </c>
      <c r="H1388" s="1199">
        <v>0</v>
      </c>
      <c r="I1388" s="1199">
        <v>31423238.489999998</v>
      </c>
      <c r="J1388" s="1200" t="s">
        <v>671</v>
      </c>
      <c r="K1388" s="1201"/>
      <c r="L1388" s="1202"/>
      <c r="M1388" s="1203"/>
      <c r="N1388" s="1204"/>
      <c r="O1388" s="1205"/>
      <c r="P1388" s="1205"/>
      <c r="Q1388" s="1206"/>
      <c r="R1388" s="1207"/>
    </row>
    <row r="1389" spans="1:18">
      <c r="A1389" s="1195"/>
      <c r="B1389" s="1196" t="s">
        <v>1489</v>
      </c>
      <c r="C1389" s="1196" t="s">
        <v>1490</v>
      </c>
      <c r="D1389" s="1196" t="s">
        <v>80</v>
      </c>
      <c r="E1389" s="1197">
        <v>41344</v>
      </c>
      <c r="F1389" s="1198"/>
      <c r="G1389" s="1199"/>
      <c r="H1389" s="1199"/>
      <c r="I1389" s="1199"/>
      <c r="J1389" s="1200"/>
      <c r="K1389" s="1201">
        <v>24684870</v>
      </c>
      <c r="L1389" s="1202"/>
      <c r="M1389" s="1203">
        <v>70028</v>
      </c>
      <c r="N1389" s="1204">
        <v>352.5</v>
      </c>
      <c r="O1389" s="1205">
        <v>-45343130</v>
      </c>
      <c r="P1389" s="1205"/>
      <c r="Q1389" s="1206"/>
      <c r="R1389" s="1207"/>
    </row>
    <row r="1390" spans="1:18">
      <c r="A1390" s="1195"/>
      <c r="B1390" s="1196" t="s">
        <v>1489</v>
      </c>
      <c r="C1390" s="1196" t="s">
        <v>1490</v>
      </c>
      <c r="D1390" s="1196" t="s">
        <v>80</v>
      </c>
      <c r="E1390" s="1197">
        <v>41359</v>
      </c>
      <c r="F1390" s="1198"/>
      <c r="G1390" s="1199"/>
      <c r="H1390" s="1199"/>
      <c r="I1390" s="1199"/>
      <c r="J1390" s="1200"/>
      <c r="K1390" s="1201">
        <v>452424</v>
      </c>
      <c r="L1390" s="1202"/>
      <c r="M1390" s="1203">
        <v>1200</v>
      </c>
      <c r="N1390" s="1204">
        <v>377</v>
      </c>
      <c r="O1390" s="1205">
        <v>-747576</v>
      </c>
      <c r="P1390" s="1205"/>
      <c r="Q1390" s="1206"/>
      <c r="R1390" s="1207"/>
    </row>
    <row r="1391" spans="1:18">
      <c r="A1391" s="1195"/>
      <c r="B1391" s="1196" t="s">
        <v>1489</v>
      </c>
      <c r="C1391" s="1196" t="s">
        <v>1490</v>
      </c>
      <c r="D1391" s="1196" t="s">
        <v>80</v>
      </c>
      <c r="E1391" s="1197">
        <v>41360</v>
      </c>
      <c r="F1391" s="1198"/>
      <c r="G1391" s="1199"/>
      <c r="H1391" s="1199"/>
      <c r="I1391" s="1199"/>
      <c r="J1391" s="1200"/>
      <c r="K1391" s="1201">
        <v>668079.43999999994</v>
      </c>
      <c r="L1391" s="1202"/>
      <c r="M1391" s="1203">
        <v>1772</v>
      </c>
      <c r="N1391" s="1204">
        <v>377</v>
      </c>
      <c r="O1391" s="1205">
        <v>-1103920.56</v>
      </c>
      <c r="P1391" s="1205"/>
      <c r="Q1391" s="1206"/>
      <c r="R1391" s="1207"/>
    </row>
    <row r="1392" spans="1:18">
      <c r="A1392" s="1195"/>
      <c r="B1392" s="1196" t="s">
        <v>1489</v>
      </c>
      <c r="C1392" s="1196" t="s">
        <v>1490</v>
      </c>
      <c r="D1392" s="1196" t="s">
        <v>80</v>
      </c>
      <c r="E1392" s="1197">
        <v>41373</v>
      </c>
      <c r="F1392" s="1198"/>
      <c r="G1392" s="1199"/>
      <c r="H1392" s="1199"/>
      <c r="I1392" s="1199"/>
      <c r="J1392" s="1200"/>
      <c r="K1392" s="1201"/>
      <c r="L1392" s="1202">
        <v>-258053.73</v>
      </c>
      <c r="M1392" s="1203"/>
      <c r="N1392" s="1204"/>
      <c r="O1392" s="1205"/>
      <c r="P1392" s="1205"/>
      <c r="Q1392" s="1206"/>
      <c r="R1392" s="1207"/>
    </row>
    <row r="1393" spans="1:18">
      <c r="A1393" s="1195"/>
      <c r="B1393" s="1196" t="s">
        <v>1489</v>
      </c>
      <c r="C1393" s="1196" t="s">
        <v>1490</v>
      </c>
      <c r="D1393" s="1196" t="s">
        <v>80</v>
      </c>
      <c r="E1393" s="1197">
        <v>41436</v>
      </c>
      <c r="F1393" s="1198"/>
      <c r="G1393" s="1199"/>
      <c r="H1393" s="1199"/>
      <c r="I1393" s="1199"/>
      <c r="J1393" s="1200"/>
      <c r="K1393" s="1201"/>
      <c r="L1393" s="1202"/>
      <c r="M1393" s="1203"/>
      <c r="N1393" s="1204"/>
      <c r="O1393" s="1205"/>
      <c r="P1393" s="1205"/>
      <c r="Q1393" s="1206">
        <v>106891</v>
      </c>
      <c r="R1393" s="1207">
        <v>815339</v>
      </c>
    </row>
    <row r="1394" spans="1:18">
      <c r="A1394" s="1195" t="s">
        <v>1979</v>
      </c>
      <c r="B1394" s="1196" t="s">
        <v>1491</v>
      </c>
      <c r="C1394" s="1196" t="s">
        <v>1478</v>
      </c>
      <c r="D1394" s="1196" t="s">
        <v>94</v>
      </c>
      <c r="E1394" s="1197">
        <v>39920</v>
      </c>
      <c r="F1394" s="1198" t="s">
        <v>49</v>
      </c>
      <c r="G1394" s="1199">
        <v>2816000</v>
      </c>
      <c r="H1394" s="1199">
        <v>0</v>
      </c>
      <c r="I1394" s="1199">
        <v>3403603.15</v>
      </c>
      <c r="J1394" s="1200" t="s">
        <v>671</v>
      </c>
      <c r="K1394" s="1201"/>
      <c r="L1394" s="1202"/>
      <c r="M1394" s="1203"/>
      <c r="N1394" s="1204"/>
      <c r="O1394" s="1205"/>
      <c r="P1394" s="1205"/>
      <c r="Q1394" s="1206"/>
      <c r="R1394" s="1207"/>
    </row>
    <row r="1395" spans="1:18">
      <c r="A1395" s="1195"/>
      <c r="B1395" s="1196" t="s">
        <v>1491</v>
      </c>
      <c r="C1395" s="1196" t="s">
        <v>1478</v>
      </c>
      <c r="D1395" s="1196" t="s">
        <v>94</v>
      </c>
      <c r="E1395" s="1197">
        <v>41474</v>
      </c>
      <c r="F1395" s="1198"/>
      <c r="G1395" s="1199"/>
      <c r="H1395" s="1199"/>
      <c r="I1395" s="1199"/>
      <c r="J1395" s="1200"/>
      <c r="K1395" s="1201">
        <v>1239000</v>
      </c>
      <c r="L1395" s="1202"/>
      <c r="M1395" s="1203">
        <v>1239</v>
      </c>
      <c r="N1395" s="1204">
        <v>1142.9000000000001</v>
      </c>
      <c r="O1395" s="1205"/>
      <c r="P1395" s="1205">
        <v>177053.1</v>
      </c>
      <c r="Q1395" s="1206"/>
      <c r="R1395" s="1207"/>
    </row>
    <row r="1396" spans="1:18">
      <c r="A1396" s="1195"/>
      <c r="B1396" s="1196" t="s">
        <v>1491</v>
      </c>
      <c r="C1396" s="1196" t="s">
        <v>1478</v>
      </c>
      <c r="D1396" s="1196" t="s">
        <v>94</v>
      </c>
      <c r="E1396" s="1197">
        <v>41477</v>
      </c>
      <c r="F1396" s="1198"/>
      <c r="G1396" s="1199"/>
      <c r="H1396" s="1199"/>
      <c r="I1396" s="1199"/>
      <c r="J1396" s="1200"/>
      <c r="K1396" s="1201">
        <v>1577000</v>
      </c>
      <c r="L1396" s="1202"/>
      <c r="M1396" s="1203">
        <v>1577</v>
      </c>
      <c r="N1396" s="1204">
        <v>1142.9000000000001</v>
      </c>
      <c r="O1396" s="1205"/>
      <c r="P1396" s="1205">
        <v>225353.3</v>
      </c>
      <c r="Q1396" s="1206">
        <v>159886.25</v>
      </c>
      <c r="R1396" s="1207">
        <v>141</v>
      </c>
    </row>
    <row r="1397" spans="1:18">
      <c r="A1397" s="1195"/>
      <c r="B1397" s="1196" t="s">
        <v>1491</v>
      </c>
      <c r="C1397" s="1196" t="s">
        <v>1478</v>
      </c>
      <c r="D1397" s="1196" t="s">
        <v>94</v>
      </c>
      <c r="E1397" s="1197">
        <v>41529</v>
      </c>
      <c r="F1397" s="1198"/>
      <c r="G1397" s="1199"/>
      <c r="H1397" s="1199"/>
      <c r="I1397" s="1199"/>
      <c r="J1397" s="1200"/>
      <c r="K1397" s="1201"/>
      <c r="L1397" s="1202">
        <v>-25000</v>
      </c>
      <c r="M1397" s="1203"/>
      <c r="N1397" s="1204"/>
      <c r="O1397" s="1205"/>
      <c r="P1397" s="1205"/>
      <c r="Q1397" s="1206"/>
      <c r="R1397" s="1207"/>
    </row>
    <row r="1398" spans="1:18">
      <c r="A1398" s="1195" t="s">
        <v>2048</v>
      </c>
      <c r="B1398" s="1196" t="s">
        <v>1492</v>
      </c>
      <c r="C1398" s="1196" t="s">
        <v>903</v>
      </c>
      <c r="D1398" s="1196" t="s">
        <v>105</v>
      </c>
      <c r="E1398" s="1197">
        <v>39941</v>
      </c>
      <c r="F1398" s="1198" t="s">
        <v>49</v>
      </c>
      <c r="G1398" s="1199">
        <v>5500000</v>
      </c>
      <c r="H1398" s="1199">
        <v>0</v>
      </c>
      <c r="I1398" s="1199">
        <v>0</v>
      </c>
      <c r="J1398" s="1200" t="s">
        <v>1966</v>
      </c>
      <c r="K1398" s="1201"/>
      <c r="L1398" s="1202"/>
      <c r="M1398" s="1203"/>
      <c r="N1398" s="1204"/>
      <c r="O1398" s="1205"/>
      <c r="P1398" s="1205"/>
      <c r="Q1398" s="1206"/>
      <c r="R1398" s="1207"/>
    </row>
    <row r="1399" spans="1:18">
      <c r="A1399" s="1195"/>
      <c r="B1399" s="1196" t="s">
        <v>1492</v>
      </c>
      <c r="C1399" s="1196" t="s">
        <v>903</v>
      </c>
      <c r="D1399" s="1196" t="s">
        <v>105</v>
      </c>
      <c r="E1399" s="1197">
        <v>40739</v>
      </c>
      <c r="F1399" s="1198"/>
      <c r="G1399" s="1199"/>
      <c r="H1399" s="1199"/>
      <c r="I1399" s="1199"/>
      <c r="J1399" s="1200"/>
      <c r="K1399" s="1201"/>
      <c r="L1399" s="1202"/>
      <c r="M1399" s="1203"/>
      <c r="N1399" s="1204"/>
      <c r="O1399" s="1205">
        <v>-5500000</v>
      </c>
      <c r="P1399" s="1205"/>
      <c r="Q1399" s="1206"/>
      <c r="R1399" s="1207"/>
    </row>
    <row r="1400" spans="1:18">
      <c r="A1400" s="1195" t="s">
        <v>2000</v>
      </c>
      <c r="B1400" s="1196" t="s">
        <v>1493</v>
      </c>
      <c r="C1400" s="1196" t="s">
        <v>795</v>
      </c>
      <c r="D1400" s="1196" t="s">
        <v>177</v>
      </c>
      <c r="E1400" s="1197">
        <v>39801</v>
      </c>
      <c r="F1400" s="1198" t="s">
        <v>53</v>
      </c>
      <c r="G1400" s="1199">
        <v>12063000</v>
      </c>
      <c r="H1400" s="1199">
        <v>12063000</v>
      </c>
      <c r="I1400" s="1199">
        <v>93823.33</v>
      </c>
      <c r="J1400" s="1200" t="s">
        <v>801</v>
      </c>
      <c r="K1400" s="1201"/>
      <c r="L1400" s="1202"/>
      <c r="M1400" s="1203"/>
      <c r="N1400" s="1204"/>
      <c r="O1400" s="1205"/>
      <c r="P1400" s="1205"/>
      <c r="Q1400" s="1206"/>
      <c r="R1400" s="1207"/>
    </row>
    <row r="1401" spans="1:18">
      <c r="A1401" s="1195" t="s">
        <v>1989</v>
      </c>
      <c r="B1401" s="1196" t="s">
        <v>1494</v>
      </c>
      <c r="C1401" s="1196" t="s">
        <v>741</v>
      </c>
      <c r="D1401" s="1196" t="s">
        <v>84</v>
      </c>
      <c r="E1401" s="1197">
        <v>39969</v>
      </c>
      <c r="F1401" s="1198" t="s">
        <v>160</v>
      </c>
      <c r="G1401" s="1199">
        <v>17300000</v>
      </c>
      <c r="H1401" s="1199">
        <v>17300000</v>
      </c>
      <c r="I1401" s="1199">
        <v>3782990.59</v>
      </c>
      <c r="J1401" s="1200" t="s">
        <v>660</v>
      </c>
      <c r="K1401" s="1201"/>
      <c r="L1401" s="1202"/>
      <c r="M1401" s="1203"/>
      <c r="N1401" s="1204"/>
      <c r="O1401" s="1205"/>
      <c r="P1401" s="1205"/>
      <c r="Q1401" s="1206"/>
      <c r="R1401" s="1207"/>
    </row>
    <row r="1402" spans="1:18">
      <c r="A1402" s="1195">
        <v>8</v>
      </c>
      <c r="B1402" s="1196" t="s">
        <v>1495</v>
      </c>
      <c r="C1402" s="1196" t="s">
        <v>1496</v>
      </c>
      <c r="D1402" s="1196" t="s">
        <v>85</v>
      </c>
      <c r="E1402" s="1197">
        <v>39927</v>
      </c>
      <c r="F1402" s="1198" t="s">
        <v>49</v>
      </c>
      <c r="G1402" s="1199">
        <v>3216000</v>
      </c>
      <c r="H1402" s="1199">
        <v>0</v>
      </c>
      <c r="I1402" s="1199">
        <v>4116801.92</v>
      </c>
      <c r="J1402" s="1200" t="s">
        <v>671</v>
      </c>
      <c r="K1402" s="1201"/>
      <c r="L1402" s="1202"/>
      <c r="M1402" s="1203"/>
      <c r="N1402" s="1204"/>
      <c r="O1402" s="1205"/>
      <c r="P1402" s="1205"/>
      <c r="Q1402" s="1206"/>
      <c r="R1402" s="1207"/>
    </row>
    <row r="1403" spans="1:18">
      <c r="A1403" s="1195"/>
      <c r="B1403" s="1196" t="s">
        <v>1495</v>
      </c>
      <c r="C1403" s="1196" t="s">
        <v>1496</v>
      </c>
      <c r="D1403" s="1196" t="s">
        <v>85</v>
      </c>
      <c r="E1403" s="1197">
        <v>41565</v>
      </c>
      <c r="F1403" s="1198"/>
      <c r="G1403" s="1199"/>
      <c r="H1403" s="1199"/>
      <c r="I1403" s="1199"/>
      <c r="J1403" s="1200"/>
      <c r="K1403" s="1201">
        <v>100000</v>
      </c>
      <c r="L1403" s="1202"/>
      <c r="M1403" s="1203">
        <v>100</v>
      </c>
      <c r="N1403" s="1204">
        <v>1000</v>
      </c>
      <c r="O1403" s="1205"/>
      <c r="P1403" s="1205"/>
      <c r="Q1403" s="1206">
        <v>9459.1299999999992</v>
      </c>
      <c r="R1403" s="1207">
        <v>11</v>
      </c>
    </row>
    <row r="1404" spans="1:18">
      <c r="A1404" s="1195"/>
      <c r="B1404" s="1196" t="s">
        <v>1495</v>
      </c>
      <c r="C1404" s="1196" t="s">
        <v>1496</v>
      </c>
      <c r="D1404" s="1196" t="s">
        <v>85</v>
      </c>
      <c r="E1404" s="1197">
        <v>41568</v>
      </c>
      <c r="F1404" s="1198"/>
      <c r="G1404" s="1199"/>
      <c r="H1404" s="1199"/>
      <c r="I1404" s="1199"/>
      <c r="J1404" s="1200"/>
      <c r="K1404" s="1201">
        <v>3116000</v>
      </c>
      <c r="L1404" s="1202"/>
      <c r="M1404" s="1203">
        <v>3116</v>
      </c>
      <c r="N1404" s="1204">
        <v>1000</v>
      </c>
      <c r="O1404" s="1205"/>
      <c r="P1404" s="1205"/>
      <c r="Q1404" s="1206">
        <v>128988.07</v>
      </c>
      <c r="R1404" s="1207">
        <v>150</v>
      </c>
    </row>
    <row r="1405" spans="1:18">
      <c r="A1405" s="1195"/>
      <c r="B1405" s="1196" t="s">
        <v>1495</v>
      </c>
      <c r="C1405" s="1196" t="s">
        <v>1496</v>
      </c>
      <c r="D1405" s="1196" t="s">
        <v>85</v>
      </c>
      <c r="E1405" s="1197">
        <v>41645</v>
      </c>
      <c r="F1405" s="1198"/>
      <c r="G1405" s="1199"/>
      <c r="H1405" s="1199"/>
      <c r="I1405" s="1199"/>
      <c r="J1405" s="1200"/>
      <c r="K1405" s="1201"/>
      <c r="L1405" s="1202">
        <v>-25000</v>
      </c>
      <c r="M1405" s="1203"/>
      <c r="N1405" s="1204"/>
      <c r="O1405" s="1205"/>
      <c r="P1405" s="1205"/>
      <c r="Q1405" s="1206"/>
      <c r="R1405" s="1207"/>
    </row>
    <row r="1406" spans="1:18">
      <c r="A1406" s="1195" t="s">
        <v>2010</v>
      </c>
      <c r="B1406" s="1196" t="s">
        <v>1497</v>
      </c>
      <c r="C1406" s="1196" t="s">
        <v>1498</v>
      </c>
      <c r="D1406" s="1196" t="s">
        <v>111</v>
      </c>
      <c r="E1406" s="1197">
        <v>39934</v>
      </c>
      <c r="F1406" s="1198" t="s">
        <v>160</v>
      </c>
      <c r="G1406" s="1199">
        <v>6100000</v>
      </c>
      <c r="H1406" s="1199">
        <v>0</v>
      </c>
      <c r="I1406" s="1199">
        <v>7662314.5300000003</v>
      </c>
      <c r="J1406" s="1200" t="s">
        <v>655</v>
      </c>
      <c r="K1406" s="1201"/>
      <c r="L1406" s="1202"/>
      <c r="M1406" s="1203"/>
      <c r="N1406" s="1204"/>
      <c r="O1406" s="1205"/>
      <c r="P1406" s="1205"/>
      <c r="Q1406" s="1206"/>
      <c r="R1406" s="1207"/>
    </row>
    <row r="1407" spans="1:18">
      <c r="A1407" s="1195"/>
      <c r="B1407" s="1196" t="s">
        <v>1497</v>
      </c>
      <c r="C1407" s="1196" t="s">
        <v>1498</v>
      </c>
      <c r="D1407" s="1196" t="s">
        <v>111</v>
      </c>
      <c r="E1407" s="1197">
        <v>40821</v>
      </c>
      <c r="F1407" s="1198"/>
      <c r="G1407" s="1199"/>
      <c r="H1407" s="1199"/>
      <c r="I1407" s="1199"/>
      <c r="J1407" s="1200"/>
      <c r="K1407" s="1201">
        <v>6100000</v>
      </c>
      <c r="L1407" s="1202"/>
      <c r="M1407" s="1203">
        <v>6100000</v>
      </c>
      <c r="N1407" s="1204">
        <v>1</v>
      </c>
      <c r="O1407" s="1205"/>
      <c r="P1407" s="1205"/>
      <c r="Q1407" s="1206">
        <v>305000</v>
      </c>
      <c r="R1407" s="1207">
        <v>305000</v>
      </c>
    </row>
    <row r="1408" spans="1:18">
      <c r="A1408" s="1195" t="s">
        <v>2049</v>
      </c>
      <c r="B1408" s="1196" t="s">
        <v>1499</v>
      </c>
      <c r="C1408" s="1196" t="s">
        <v>1500</v>
      </c>
      <c r="D1408" s="1196" t="s">
        <v>81</v>
      </c>
      <c r="E1408" s="1197">
        <v>39773</v>
      </c>
      <c r="F1408" s="1198" t="s">
        <v>26</v>
      </c>
      <c r="G1408" s="1199">
        <v>180634000</v>
      </c>
      <c r="H1408" s="1199">
        <v>0</v>
      </c>
      <c r="I1408" s="1199">
        <v>168483804.19999999</v>
      </c>
      <c r="J1408" s="1200" t="s">
        <v>671</v>
      </c>
      <c r="K1408" s="1201"/>
      <c r="L1408" s="1202"/>
      <c r="M1408" s="1203"/>
      <c r="N1408" s="1204"/>
      <c r="O1408" s="1205"/>
      <c r="P1408" s="1205"/>
      <c r="Q1408" s="1206"/>
      <c r="R1408" s="1207"/>
    </row>
    <row r="1409" spans="1:18">
      <c r="A1409" s="1195"/>
      <c r="B1409" s="1196" t="s">
        <v>1499</v>
      </c>
      <c r="C1409" s="1196" t="s">
        <v>1500</v>
      </c>
      <c r="D1409" s="1196" t="s">
        <v>81</v>
      </c>
      <c r="E1409" s="1197">
        <v>40597</v>
      </c>
      <c r="F1409" s="1198"/>
      <c r="G1409" s="1199"/>
      <c r="H1409" s="1199"/>
      <c r="I1409" s="1199"/>
      <c r="J1409" s="1200"/>
      <c r="K1409" s="1201">
        <v>14.75</v>
      </c>
      <c r="L1409" s="1202"/>
      <c r="M1409" s="1203">
        <v>0.5</v>
      </c>
      <c r="N1409" s="1204">
        <v>29.5</v>
      </c>
      <c r="O1409" s="1205">
        <v>-10.28</v>
      </c>
      <c r="P1409" s="1205"/>
      <c r="Q1409" s="1206"/>
      <c r="R1409" s="1207"/>
    </row>
    <row r="1410" spans="1:18">
      <c r="A1410" s="1195"/>
      <c r="B1410" s="1196" t="s">
        <v>1499</v>
      </c>
      <c r="C1410" s="1196" t="s">
        <v>1500</v>
      </c>
      <c r="D1410" s="1196" t="s">
        <v>81</v>
      </c>
      <c r="E1410" s="1197">
        <v>41243</v>
      </c>
      <c r="F1410" s="1198"/>
      <c r="G1410" s="1199"/>
      <c r="H1410" s="1199"/>
      <c r="I1410" s="1199"/>
      <c r="J1410" s="1200"/>
      <c r="K1410" s="1201">
        <v>165983272</v>
      </c>
      <c r="L1410" s="1202"/>
      <c r="M1410" s="1203">
        <v>3608332</v>
      </c>
      <c r="N1410" s="1204">
        <v>46</v>
      </c>
      <c r="O1410" s="1205">
        <v>-14650702.970000001</v>
      </c>
      <c r="P1410" s="1205"/>
      <c r="Q1410" s="1206">
        <v>393120.78</v>
      </c>
      <c r="R1410" s="1207">
        <v>15120.03</v>
      </c>
    </row>
    <row r="1411" spans="1:18">
      <c r="A1411" s="1195">
        <v>8</v>
      </c>
      <c r="B1411" s="1196" t="s">
        <v>1501</v>
      </c>
      <c r="C1411" s="1196" t="s">
        <v>657</v>
      </c>
      <c r="D1411" s="1196" t="s">
        <v>81</v>
      </c>
      <c r="E1411" s="1197">
        <v>39801</v>
      </c>
      <c r="F1411" s="1198" t="s">
        <v>49</v>
      </c>
      <c r="G1411" s="1199">
        <v>16200000</v>
      </c>
      <c r="H1411" s="1199">
        <v>0</v>
      </c>
      <c r="I1411" s="1199">
        <v>21003597.960000001</v>
      </c>
      <c r="J1411" s="1200" t="s">
        <v>671</v>
      </c>
      <c r="K1411" s="1201"/>
      <c r="L1411" s="1202"/>
      <c r="M1411" s="1203"/>
      <c r="N1411" s="1204"/>
      <c r="O1411" s="1205"/>
      <c r="P1411" s="1205"/>
      <c r="Q1411" s="1206"/>
      <c r="R1411" s="1207"/>
    </row>
    <row r="1412" spans="1:18">
      <c r="A1412" s="1195"/>
      <c r="B1412" s="1196" t="s">
        <v>1501</v>
      </c>
      <c r="C1412" s="1196" t="s">
        <v>657</v>
      </c>
      <c r="D1412" s="1196" t="s">
        <v>81</v>
      </c>
      <c r="E1412" s="1197">
        <v>41597</v>
      </c>
      <c r="F1412" s="1198"/>
      <c r="G1412" s="1199"/>
      <c r="H1412" s="1199"/>
      <c r="I1412" s="1199"/>
      <c r="J1412" s="1200"/>
      <c r="K1412" s="1201">
        <v>16200000</v>
      </c>
      <c r="L1412" s="1202"/>
      <c r="M1412" s="1203">
        <v>16200</v>
      </c>
      <c r="N1412" s="1204">
        <v>1215.2</v>
      </c>
      <c r="O1412" s="1205"/>
      <c r="P1412" s="1205">
        <v>3485754</v>
      </c>
      <c r="Q1412" s="1206">
        <v>1156636.5</v>
      </c>
      <c r="R1412" s="1207">
        <v>810</v>
      </c>
    </row>
    <row r="1413" spans="1:18">
      <c r="A1413" s="1195"/>
      <c r="B1413" s="1196" t="s">
        <v>1501</v>
      </c>
      <c r="C1413" s="1196" t="s">
        <v>657</v>
      </c>
      <c r="D1413" s="1196" t="s">
        <v>81</v>
      </c>
      <c r="E1413" s="1197">
        <v>41645</v>
      </c>
      <c r="F1413" s="1198"/>
      <c r="G1413" s="1199"/>
      <c r="H1413" s="1199"/>
      <c r="I1413" s="1199"/>
      <c r="J1413" s="1200"/>
      <c r="K1413" s="1201"/>
      <c r="L1413" s="1202">
        <v>-196857.54</v>
      </c>
      <c r="M1413" s="1203"/>
      <c r="N1413" s="1204"/>
      <c r="O1413" s="1205"/>
      <c r="P1413" s="1205"/>
      <c r="Q1413" s="1206"/>
      <c r="R1413" s="1207"/>
    </row>
    <row r="1414" spans="1:18">
      <c r="A1414" s="1195" t="s">
        <v>1981</v>
      </c>
      <c r="B1414" s="1196" t="s">
        <v>1502</v>
      </c>
      <c r="C1414" s="1196" t="s">
        <v>1503</v>
      </c>
      <c r="D1414" s="1196" t="s">
        <v>81</v>
      </c>
      <c r="E1414" s="1197">
        <v>39805</v>
      </c>
      <c r="F1414" s="1198" t="s">
        <v>49</v>
      </c>
      <c r="G1414" s="1199">
        <v>11600000</v>
      </c>
      <c r="H1414" s="1199">
        <v>0</v>
      </c>
      <c r="I1414" s="1199">
        <v>13821963.890000001</v>
      </c>
      <c r="J1414" s="1200" t="s">
        <v>655</v>
      </c>
      <c r="K1414" s="1201"/>
      <c r="L1414" s="1202"/>
      <c r="M1414" s="1203"/>
      <c r="N1414" s="1204"/>
      <c r="O1414" s="1205"/>
      <c r="P1414" s="1205"/>
      <c r="Q1414" s="1206"/>
      <c r="R1414" s="1207"/>
    </row>
    <row r="1415" spans="1:18">
      <c r="A1415" s="1195"/>
      <c r="B1415" s="1196" t="s">
        <v>1502</v>
      </c>
      <c r="C1415" s="1196" t="s">
        <v>1503</v>
      </c>
      <c r="D1415" s="1196" t="s">
        <v>81</v>
      </c>
      <c r="E1415" s="1197">
        <v>40752</v>
      </c>
      <c r="F1415" s="1198"/>
      <c r="G1415" s="1199"/>
      <c r="H1415" s="1199"/>
      <c r="I1415" s="1199"/>
      <c r="J1415" s="1200"/>
      <c r="K1415" s="1201">
        <v>11600000</v>
      </c>
      <c r="L1415" s="1202"/>
      <c r="M1415" s="1203">
        <v>11600</v>
      </c>
      <c r="N1415" s="1204">
        <v>1000</v>
      </c>
      <c r="O1415" s="1205"/>
      <c r="P1415" s="1205"/>
      <c r="Q1415" s="1206">
        <v>580000</v>
      </c>
      <c r="R1415" s="1207">
        <v>580</v>
      </c>
    </row>
    <row r="1416" spans="1:18">
      <c r="A1416" s="1195" t="s">
        <v>2050</v>
      </c>
      <c r="B1416" s="1196" t="s">
        <v>1504</v>
      </c>
      <c r="C1416" s="1196" t="s">
        <v>1505</v>
      </c>
      <c r="D1416" s="1196" t="s">
        <v>81</v>
      </c>
      <c r="E1416" s="1197">
        <v>39829</v>
      </c>
      <c r="F1416" s="1198" t="s">
        <v>49</v>
      </c>
      <c r="G1416" s="1199">
        <v>4120000</v>
      </c>
      <c r="H1416" s="1199">
        <v>0</v>
      </c>
      <c r="I1416" s="1199">
        <v>18087.939999999999</v>
      </c>
      <c r="J1416" s="1200" t="s">
        <v>1966</v>
      </c>
      <c r="K1416" s="1201"/>
      <c r="L1416" s="1202"/>
      <c r="M1416" s="1203"/>
      <c r="N1416" s="1204"/>
      <c r="O1416" s="1205"/>
      <c r="P1416" s="1205"/>
      <c r="Q1416" s="1206"/>
      <c r="R1416" s="1207"/>
    </row>
    <row r="1417" spans="1:18">
      <c r="A1417" s="1195"/>
      <c r="B1417" s="1196" t="s">
        <v>1504</v>
      </c>
      <c r="C1417" s="1196" t="s">
        <v>1505</v>
      </c>
      <c r="D1417" s="1196" t="s">
        <v>81</v>
      </c>
      <c r="E1417" s="1197">
        <v>40220</v>
      </c>
      <c r="F1417" s="1198"/>
      <c r="G1417" s="1199"/>
      <c r="H1417" s="1199"/>
      <c r="I1417" s="1199"/>
      <c r="J1417" s="1200"/>
      <c r="K1417" s="1201"/>
      <c r="L1417" s="1202"/>
      <c r="M1417" s="1203"/>
      <c r="N1417" s="1204"/>
      <c r="O1417" s="1205">
        <v>-4120000</v>
      </c>
      <c r="P1417" s="1205"/>
      <c r="Q1417" s="1206"/>
      <c r="R1417" s="1207"/>
    </row>
    <row r="1418" spans="1:18">
      <c r="A1418" s="1195">
        <v>8</v>
      </c>
      <c r="B1418" s="1196" t="s">
        <v>1506</v>
      </c>
      <c r="C1418" s="1196" t="s">
        <v>657</v>
      </c>
      <c r="D1418" s="1196" t="s">
        <v>81</v>
      </c>
      <c r="E1418" s="1197">
        <v>39805</v>
      </c>
      <c r="F1418" s="1198" t="s">
        <v>49</v>
      </c>
      <c r="G1418" s="1199">
        <v>4060000</v>
      </c>
      <c r="H1418" s="1199">
        <v>0</v>
      </c>
      <c r="I1418" s="1199">
        <v>2991670.8</v>
      </c>
      <c r="J1418" s="1200" t="s">
        <v>671</v>
      </c>
      <c r="K1418" s="1201"/>
      <c r="L1418" s="1202"/>
      <c r="M1418" s="1203"/>
      <c r="N1418" s="1204"/>
      <c r="O1418" s="1205"/>
      <c r="P1418" s="1205"/>
      <c r="Q1418" s="1206"/>
      <c r="R1418" s="1207"/>
    </row>
    <row r="1419" spans="1:18">
      <c r="A1419" s="1195"/>
      <c r="B1419" s="1196" t="s">
        <v>1506</v>
      </c>
      <c r="C1419" s="1196" t="s">
        <v>657</v>
      </c>
      <c r="D1419" s="1196" t="s">
        <v>81</v>
      </c>
      <c r="E1419" s="1197">
        <v>41680</v>
      </c>
      <c r="F1419" s="1198"/>
      <c r="G1419" s="1199"/>
      <c r="H1419" s="1199"/>
      <c r="I1419" s="1199"/>
      <c r="J1419" s="1200"/>
      <c r="K1419" s="1201">
        <v>2519960.7999999998</v>
      </c>
      <c r="L1419" s="1202"/>
      <c r="M1419" s="1203">
        <v>4060</v>
      </c>
      <c r="N1419" s="1204">
        <v>620.70000000000005</v>
      </c>
      <c r="O1419" s="1205">
        <v>-1540039.2</v>
      </c>
      <c r="P1419" s="1205"/>
      <c r="Q1419" s="1206">
        <v>109487.5</v>
      </c>
      <c r="R1419" s="1207">
        <v>203</v>
      </c>
    </row>
    <row r="1420" spans="1:18">
      <c r="A1420" s="1195"/>
      <c r="B1420" s="1196" t="s">
        <v>1506</v>
      </c>
      <c r="C1420" s="1196" t="s">
        <v>657</v>
      </c>
      <c r="D1420" s="1196" t="s">
        <v>81</v>
      </c>
      <c r="E1420" s="1197">
        <v>41717</v>
      </c>
      <c r="F1420" s="1198"/>
      <c r="G1420" s="1199"/>
      <c r="H1420" s="1199"/>
      <c r="I1420" s="1199"/>
      <c r="J1420" s="1200"/>
      <c r="K1420" s="1201"/>
      <c r="L1420" s="1202">
        <v>-25000</v>
      </c>
      <c r="M1420" s="1203"/>
      <c r="N1420" s="1204"/>
      <c r="O1420" s="1205"/>
      <c r="P1420" s="1205"/>
      <c r="Q1420" s="1206"/>
      <c r="R1420" s="1207"/>
    </row>
    <row r="1421" spans="1:18">
      <c r="A1421" s="1195">
        <v>85</v>
      </c>
      <c r="B1421" s="1196" t="s">
        <v>2116</v>
      </c>
      <c r="C1421" s="1196" t="s">
        <v>1173</v>
      </c>
      <c r="D1421" s="1196" t="s">
        <v>87</v>
      </c>
      <c r="E1421" s="1197">
        <v>39794</v>
      </c>
      <c r="F1421" s="1198" t="s">
        <v>26</v>
      </c>
      <c r="G1421" s="1199">
        <v>6500000</v>
      </c>
      <c r="H1421" s="1199">
        <v>0</v>
      </c>
      <c r="I1421" s="1199">
        <v>7937744.9699999997</v>
      </c>
      <c r="J1421" s="1200" t="s">
        <v>704</v>
      </c>
      <c r="K1421" s="1201"/>
      <c r="L1421" s="1202"/>
      <c r="M1421" s="1203"/>
      <c r="N1421" s="1204"/>
      <c r="O1421" s="1205"/>
      <c r="P1421" s="1205"/>
      <c r="Q1421" s="1206"/>
      <c r="R1421" s="1207"/>
    </row>
    <row r="1422" spans="1:18">
      <c r="A1422" s="1195"/>
      <c r="B1422" s="1196" t="s">
        <v>2116</v>
      </c>
      <c r="C1422" s="1196" t="s">
        <v>1173</v>
      </c>
      <c r="D1422" s="1196" t="s">
        <v>87</v>
      </c>
      <c r="E1422" s="1197">
        <v>41320</v>
      </c>
      <c r="F1422" s="1198"/>
      <c r="G1422" s="1199"/>
      <c r="H1422" s="1199"/>
      <c r="I1422" s="1199"/>
      <c r="J1422" s="1200"/>
      <c r="K1422" s="1201">
        <v>6500000</v>
      </c>
      <c r="L1422" s="1202"/>
      <c r="M1422" s="1203">
        <v>6500</v>
      </c>
      <c r="N1422" s="1204">
        <v>1000</v>
      </c>
      <c r="O1422" s="1205"/>
      <c r="P1422" s="1205"/>
      <c r="Q1422" s="1206"/>
      <c r="R1422" s="1207"/>
    </row>
    <row r="1423" spans="1:18">
      <c r="A1423" s="1195" t="s">
        <v>1979</v>
      </c>
      <c r="B1423" s="1196" t="s">
        <v>1507</v>
      </c>
      <c r="C1423" s="1196" t="s">
        <v>702</v>
      </c>
      <c r="D1423" s="1196" t="s">
        <v>88</v>
      </c>
      <c r="E1423" s="1197">
        <v>39878</v>
      </c>
      <c r="F1423" s="1198" t="s">
        <v>49</v>
      </c>
      <c r="G1423" s="1199">
        <v>23200000</v>
      </c>
      <c r="H1423" s="1199">
        <v>0</v>
      </c>
      <c r="I1423" s="1199">
        <v>22020064.100000001</v>
      </c>
      <c r="J1423" s="1200" t="s">
        <v>671</v>
      </c>
      <c r="K1423" s="1201"/>
      <c r="L1423" s="1202"/>
      <c r="M1423" s="1203"/>
      <c r="N1423" s="1204"/>
      <c r="O1423" s="1205"/>
      <c r="P1423" s="1205"/>
      <c r="Q1423" s="1206"/>
      <c r="R1423" s="1207"/>
    </row>
    <row r="1424" spans="1:18">
      <c r="A1424" s="1195"/>
      <c r="B1424" s="1196" t="s">
        <v>1507</v>
      </c>
      <c r="C1424" s="1196" t="s">
        <v>702</v>
      </c>
      <c r="D1424" s="1196" t="s">
        <v>88</v>
      </c>
      <c r="E1424" s="1197">
        <v>41128</v>
      </c>
      <c r="F1424" s="1198"/>
      <c r="G1424" s="1199"/>
      <c r="H1424" s="1199"/>
      <c r="I1424" s="1199"/>
      <c r="J1424" s="1200"/>
      <c r="K1424" s="1201">
        <v>1676654</v>
      </c>
      <c r="L1424" s="1202"/>
      <c r="M1424" s="1203">
        <v>2296</v>
      </c>
      <c r="N1424" s="1204">
        <v>730.2</v>
      </c>
      <c r="O1424" s="1205">
        <v>-619346</v>
      </c>
      <c r="P1424" s="1205"/>
      <c r="Q1424" s="1206">
        <v>88059.01</v>
      </c>
      <c r="R1424" s="1207">
        <v>114</v>
      </c>
    </row>
    <row r="1425" spans="1:18">
      <c r="A1425" s="1195"/>
      <c r="B1425" s="1196" t="s">
        <v>1507</v>
      </c>
      <c r="C1425" s="1196" t="s">
        <v>702</v>
      </c>
      <c r="D1425" s="1196" t="s">
        <v>88</v>
      </c>
      <c r="E1425" s="1197">
        <v>41130</v>
      </c>
      <c r="F1425" s="1198"/>
      <c r="G1425" s="1199"/>
      <c r="H1425" s="1199"/>
      <c r="I1425" s="1199"/>
      <c r="J1425" s="1200"/>
      <c r="K1425" s="1201">
        <v>4048506</v>
      </c>
      <c r="L1425" s="1202"/>
      <c r="M1425" s="1203">
        <v>5544</v>
      </c>
      <c r="N1425" s="1204">
        <v>730.2</v>
      </c>
      <c r="O1425" s="1205">
        <v>-1495494</v>
      </c>
      <c r="P1425" s="1205"/>
      <c r="Q1425" s="1206">
        <v>482779.69</v>
      </c>
      <c r="R1425" s="1207">
        <v>625</v>
      </c>
    </row>
    <row r="1426" spans="1:18">
      <c r="A1426" s="1195"/>
      <c r="B1426" s="1196" t="s">
        <v>1507</v>
      </c>
      <c r="C1426" s="1196" t="s">
        <v>702</v>
      </c>
      <c r="D1426" s="1196" t="s">
        <v>88</v>
      </c>
      <c r="E1426" s="1197">
        <v>41131</v>
      </c>
      <c r="F1426" s="1198"/>
      <c r="G1426" s="1199"/>
      <c r="H1426" s="1199"/>
      <c r="I1426" s="1199"/>
      <c r="J1426" s="1200"/>
      <c r="K1426" s="1201">
        <v>11216640</v>
      </c>
      <c r="L1426" s="1202"/>
      <c r="M1426" s="1203">
        <v>15360</v>
      </c>
      <c r="N1426" s="1204">
        <v>730.2</v>
      </c>
      <c r="O1426" s="1205">
        <v>-4143360</v>
      </c>
      <c r="P1426" s="1205"/>
      <c r="Q1426" s="1206">
        <v>325200.40000000002</v>
      </c>
      <c r="R1426" s="1207">
        <v>421</v>
      </c>
    </row>
    <row r="1427" spans="1:18">
      <c r="A1427" s="1195"/>
      <c r="B1427" s="1196" t="s">
        <v>1507</v>
      </c>
      <c r="C1427" s="1196" t="s">
        <v>702</v>
      </c>
      <c r="D1427" s="1196" t="s">
        <v>88</v>
      </c>
      <c r="E1427" s="1197">
        <v>41163</v>
      </c>
      <c r="F1427" s="1198"/>
      <c r="G1427" s="1199"/>
      <c r="H1427" s="1199"/>
      <c r="I1427" s="1199"/>
      <c r="J1427" s="1200"/>
      <c r="K1427" s="1201"/>
      <c r="L1427" s="1202">
        <v>-169418</v>
      </c>
      <c r="M1427" s="1203"/>
      <c r="N1427" s="1204"/>
      <c r="O1427" s="1205"/>
      <c r="P1427" s="1205"/>
      <c r="Q1427" s="1206"/>
      <c r="R1427" s="1207"/>
    </row>
    <row r="1428" spans="1:18">
      <c r="A1428" s="1195">
        <v>11</v>
      </c>
      <c r="B1428" s="1196" t="s">
        <v>1508</v>
      </c>
      <c r="C1428" s="1196" t="s">
        <v>915</v>
      </c>
      <c r="D1428" s="1196" t="s">
        <v>128</v>
      </c>
      <c r="E1428" s="1197">
        <v>39805</v>
      </c>
      <c r="F1428" s="1198" t="s">
        <v>26</v>
      </c>
      <c r="G1428" s="1199">
        <v>100000000</v>
      </c>
      <c r="H1428" s="1199">
        <v>0</v>
      </c>
      <c r="I1428" s="1199">
        <v>119536844.44</v>
      </c>
      <c r="J1428" s="1200" t="s">
        <v>655</v>
      </c>
      <c r="K1428" s="1201"/>
      <c r="L1428" s="1202"/>
      <c r="M1428" s="1203"/>
      <c r="N1428" s="1204"/>
      <c r="O1428" s="1205"/>
      <c r="P1428" s="1205"/>
      <c r="Q1428" s="1206"/>
      <c r="R1428" s="1207"/>
    </row>
    <row r="1429" spans="1:18">
      <c r="A1429" s="1195"/>
      <c r="B1429" s="1196" t="s">
        <v>1508</v>
      </c>
      <c r="C1429" s="1196" t="s">
        <v>915</v>
      </c>
      <c r="D1429" s="1196" t="s">
        <v>128</v>
      </c>
      <c r="E1429" s="1197">
        <v>41024</v>
      </c>
      <c r="F1429" s="1198"/>
      <c r="G1429" s="1199"/>
      <c r="H1429" s="1199"/>
      <c r="I1429" s="1199"/>
      <c r="J1429" s="1200"/>
      <c r="K1429" s="1201">
        <v>100000000</v>
      </c>
      <c r="L1429" s="1202"/>
      <c r="M1429" s="1203">
        <v>100000</v>
      </c>
      <c r="N1429" s="1204">
        <v>1000</v>
      </c>
      <c r="O1429" s="1205"/>
      <c r="P1429" s="1205"/>
      <c r="Q1429" s="1206"/>
      <c r="R1429" s="1207"/>
    </row>
    <row r="1430" spans="1:18">
      <c r="A1430" s="1195"/>
      <c r="B1430" s="1196" t="s">
        <v>1508</v>
      </c>
      <c r="C1430" s="1196" t="s">
        <v>915</v>
      </c>
      <c r="D1430" s="1196" t="s">
        <v>128</v>
      </c>
      <c r="E1430" s="1197">
        <v>41031</v>
      </c>
      <c r="F1430" s="1198"/>
      <c r="G1430" s="1199"/>
      <c r="H1430" s="1199"/>
      <c r="I1430" s="1199"/>
      <c r="J1430" s="1200"/>
      <c r="K1430" s="1201"/>
      <c r="L1430" s="1202"/>
      <c r="M1430" s="1203"/>
      <c r="N1430" s="1204"/>
      <c r="O1430" s="1205"/>
      <c r="P1430" s="1205"/>
      <c r="Q1430" s="1206">
        <v>2842400</v>
      </c>
      <c r="R1430" s="1207">
        <v>227376</v>
      </c>
    </row>
    <row r="1431" spans="1:18">
      <c r="A1431" s="1195"/>
      <c r="B1431" s="1196" t="s">
        <v>1509</v>
      </c>
      <c r="C1431" s="1196" t="s">
        <v>1510</v>
      </c>
      <c r="D1431" s="1196" t="s">
        <v>151</v>
      </c>
      <c r="E1431" s="1197">
        <v>39843</v>
      </c>
      <c r="F1431" s="1198" t="s">
        <v>26</v>
      </c>
      <c r="G1431" s="1199">
        <v>16288000</v>
      </c>
      <c r="H1431" s="1199">
        <v>0</v>
      </c>
      <c r="I1431" s="1199">
        <v>16365554.76</v>
      </c>
      <c r="J1431" s="1200" t="s">
        <v>671</v>
      </c>
      <c r="K1431" s="1201"/>
      <c r="L1431" s="1202"/>
      <c r="M1431" s="1203"/>
      <c r="N1431" s="1204"/>
      <c r="O1431" s="1205"/>
      <c r="P1431" s="1205"/>
      <c r="Q1431" s="1206"/>
      <c r="R1431" s="1207"/>
    </row>
    <row r="1432" spans="1:18">
      <c r="A1432" s="1195"/>
      <c r="B1432" s="1196" t="s">
        <v>1509</v>
      </c>
      <c r="C1432" s="1196" t="s">
        <v>1510</v>
      </c>
      <c r="D1432" s="1196" t="s">
        <v>151</v>
      </c>
      <c r="E1432" s="1197">
        <v>41241</v>
      </c>
      <c r="F1432" s="1198"/>
      <c r="G1432" s="1199"/>
      <c r="H1432" s="1199"/>
      <c r="I1432" s="1199"/>
      <c r="J1432" s="1200"/>
      <c r="K1432" s="1201">
        <v>394072.28</v>
      </c>
      <c r="L1432" s="1202"/>
      <c r="M1432" s="1203">
        <v>548</v>
      </c>
      <c r="N1432" s="1204">
        <v>719.1</v>
      </c>
      <c r="O1432" s="1205">
        <v>-153927.72</v>
      </c>
      <c r="P1432" s="1205"/>
      <c r="Q1432" s="1206"/>
      <c r="R1432" s="1207"/>
    </row>
    <row r="1433" spans="1:18">
      <c r="A1433" s="1195"/>
      <c r="B1433" s="1196" t="s">
        <v>1509</v>
      </c>
      <c r="C1433" s="1196" t="s">
        <v>1510</v>
      </c>
      <c r="D1433" s="1196" t="s">
        <v>151</v>
      </c>
      <c r="E1433" s="1197">
        <v>41242</v>
      </c>
      <c r="F1433" s="1198"/>
      <c r="G1433" s="1199"/>
      <c r="H1433" s="1199"/>
      <c r="I1433" s="1199"/>
      <c r="J1433" s="1200"/>
      <c r="K1433" s="1201">
        <v>11318791.4</v>
      </c>
      <c r="L1433" s="1202"/>
      <c r="M1433" s="1203">
        <v>15740</v>
      </c>
      <c r="N1433" s="1204">
        <v>719.1</v>
      </c>
      <c r="O1433" s="1205">
        <v>-4421208.5999999996</v>
      </c>
      <c r="P1433" s="1205"/>
      <c r="Q1433" s="1206"/>
      <c r="R1433" s="1207"/>
    </row>
    <row r="1434" spans="1:18">
      <c r="A1434" s="1195"/>
      <c r="B1434" s="1196" t="s">
        <v>1509</v>
      </c>
      <c r="C1434" s="1196" t="s">
        <v>1510</v>
      </c>
      <c r="D1434" s="1196" t="s">
        <v>151</v>
      </c>
      <c r="E1434" s="1197">
        <v>41285</v>
      </c>
      <c r="F1434" s="1198"/>
      <c r="G1434" s="1199"/>
      <c r="H1434" s="1199"/>
      <c r="I1434" s="1199"/>
      <c r="J1434" s="1200"/>
      <c r="K1434" s="1201"/>
      <c r="L1434" s="1202">
        <v>-117128.64</v>
      </c>
      <c r="M1434" s="1203"/>
      <c r="N1434" s="1204"/>
      <c r="O1434" s="1205"/>
      <c r="P1434" s="1205"/>
      <c r="Q1434" s="1206"/>
      <c r="R1434" s="1207"/>
    </row>
    <row r="1435" spans="1:18">
      <c r="A1435" s="1195"/>
      <c r="B1435" s="1196" t="s">
        <v>1509</v>
      </c>
      <c r="C1435" s="1196" t="s">
        <v>1510</v>
      </c>
      <c r="D1435" s="1196" t="s">
        <v>151</v>
      </c>
      <c r="E1435" s="1197">
        <v>41437</v>
      </c>
      <c r="F1435" s="1198"/>
      <c r="G1435" s="1199"/>
      <c r="H1435" s="1199"/>
      <c r="I1435" s="1199"/>
      <c r="J1435" s="1200"/>
      <c r="K1435" s="1201"/>
      <c r="L1435" s="1202"/>
      <c r="M1435" s="1203"/>
      <c r="N1435" s="1204"/>
      <c r="O1435" s="1205"/>
      <c r="P1435" s="1205"/>
      <c r="Q1435" s="1206">
        <v>1650288</v>
      </c>
      <c r="R1435" s="1207">
        <v>438906.44</v>
      </c>
    </row>
    <row r="1436" spans="1:18">
      <c r="A1436" s="1195">
        <v>60</v>
      </c>
      <c r="B1436" s="1196" t="s">
        <v>1511</v>
      </c>
      <c r="C1436" s="1196" t="s">
        <v>1512</v>
      </c>
      <c r="D1436" s="1196" t="s">
        <v>98</v>
      </c>
      <c r="E1436" s="1197">
        <v>39805</v>
      </c>
      <c r="F1436" s="1198" t="s">
        <v>26</v>
      </c>
      <c r="G1436" s="1199">
        <v>31762000</v>
      </c>
      <c r="H1436" s="1199">
        <v>0</v>
      </c>
      <c r="I1436" s="1199">
        <v>36570413.890000001</v>
      </c>
      <c r="J1436" s="1200" t="s">
        <v>704</v>
      </c>
      <c r="K1436" s="1201"/>
      <c r="L1436" s="1202"/>
      <c r="M1436" s="1203"/>
      <c r="N1436" s="1204"/>
      <c r="O1436" s="1205"/>
      <c r="P1436" s="1205"/>
      <c r="Q1436" s="1206"/>
      <c r="R1436" s="1207"/>
    </row>
    <row r="1437" spans="1:18">
      <c r="A1437" s="1195"/>
      <c r="B1437" s="1196" t="s">
        <v>1511</v>
      </c>
      <c r="C1437" s="1196" t="s">
        <v>1512</v>
      </c>
      <c r="D1437" s="1196" t="s">
        <v>98</v>
      </c>
      <c r="E1437" s="1197">
        <v>40911</v>
      </c>
      <c r="F1437" s="1198"/>
      <c r="G1437" s="1199"/>
      <c r="H1437" s="1199"/>
      <c r="I1437" s="1199"/>
      <c r="J1437" s="1200"/>
      <c r="K1437" s="1201">
        <v>31762000</v>
      </c>
      <c r="L1437" s="1202"/>
      <c r="M1437" s="1203">
        <v>31762</v>
      </c>
      <c r="N1437" s="1204">
        <v>1000</v>
      </c>
      <c r="O1437" s="1205"/>
      <c r="P1437" s="1205"/>
      <c r="Q1437" s="1206"/>
      <c r="R1437" s="1207"/>
    </row>
    <row r="1438" spans="1:18">
      <c r="A1438" s="1195" t="s">
        <v>2051</v>
      </c>
      <c r="B1438" s="1196" t="s">
        <v>1513</v>
      </c>
      <c r="C1438" s="1196" t="s">
        <v>1514</v>
      </c>
      <c r="D1438" s="1196" t="s">
        <v>151</v>
      </c>
      <c r="E1438" s="1197">
        <v>39850</v>
      </c>
      <c r="F1438" s="1198" t="s">
        <v>49</v>
      </c>
      <c r="G1438" s="1199">
        <v>3756000</v>
      </c>
      <c r="H1438" s="1199">
        <v>0</v>
      </c>
      <c r="I1438" s="1199">
        <v>4497312.67</v>
      </c>
      <c r="J1438" s="1200" t="s">
        <v>655</v>
      </c>
      <c r="K1438" s="1201"/>
      <c r="L1438" s="1202"/>
      <c r="M1438" s="1203"/>
      <c r="N1438" s="1204"/>
      <c r="O1438" s="1205"/>
      <c r="P1438" s="1205"/>
      <c r="Q1438" s="1206"/>
      <c r="R1438" s="1207"/>
    </row>
    <row r="1439" spans="1:18">
      <c r="A1439" s="1195"/>
      <c r="B1439" s="1196" t="s">
        <v>1513</v>
      </c>
      <c r="C1439" s="1196" t="s">
        <v>1514</v>
      </c>
      <c r="D1439" s="1196" t="s">
        <v>151</v>
      </c>
      <c r="E1439" s="1197">
        <v>40835</v>
      </c>
      <c r="F1439" s="1198"/>
      <c r="G1439" s="1199"/>
      <c r="H1439" s="1199"/>
      <c r="I1439" s="1199"/>
      <c r="J1439" s="1200"/>
      <c r="K1439" s="1201">
        <v>3756000</v>
      </c>
      <c r="L1439" s="1202"/>
      <c r="M1439" s="1203">
        <v>3756</v>
      </c>
      <c r="N1439" s="1204">
        <v>1000</v>
      </c>
      <c r="O1439" s="1205"/>
      <c r="P1439" s="1205"/>
      <c r="Q1439" s="1206">
        <v>188000</v>
      </c>
      <c r="R1439" s="1207">
        <v>188</v>
      </c>
    </row>
    <row r="1440" spans="1:18">
      <c r="A1440" s="1195">
        <v>8</v>
      </c>
      <c r="B1440" s="1196" t="s">
        <v>1515</v>
      </c>
      <c r="C1440" s="1196" t="s">
        <v>1516</v>
      </c>
      <c r="D1440" s="1196" t="s">
        <v>86</v>
      </c>
      <c r="E1440" s="1197">
        <v>39801</v>
      </c>
      <c r="F1440" s="1198" t="s">
        <v>49</v>
      </c>
      <c r="G1440" s="1199">
        <v>6000000</v>
      </c>
      <c r="H1440" s="1199">
        <v>6000000</v>
      </c>
      <c r="I1440" s="1199">
        <v>377866.67</v>
      </c>
      <c r="J1440" s="1200" t="s">
        <v>660</v>
      </c>
      <c r="K1440" s="1201"/>
      <c r="L1440" s="1202"/>
      <c r="M1440" s="1203"/>
      <c r="N1440" s="1204"/>
      <c r="O1440" s="1205"/>
      <c r="P1440" s="1205"/>
      <c r="Q1440" s="1206"/>
      <c r="R1440" s="1207"/>
    </row>
    <row r="1441" spans="1:18">
      <c r="A1441" s="1195">
        <v>44</v>
      </c>
      <c r="B1441" s="1196" t="s">
        <v>1517</v>
      </c>
      <c r="C1441" s="1196" t="s">
        <v>682</v>
      </c>
      <c r="D1441" s="1196" t="s">
        <v>16</v>
      </c>
      <c r="E1441" s="1197">
        <v>40067</v>
      </c>
      <c r="F1441" s="1198" t="s">
        <v>26</v>
      </c>
      <c r="G1441" s="1199">
        <v>6771000</v>
      </c>
      <c r="H1441" s="1199">
        <v>0</v>
      </c>
      <c r="I1441" s="1199">
        <v>7976328.8399999999</v>
      </c>
      <c r="J1441" s="1200" t="s">
        <v>655</v>
      </c>
      <c r="K1441" s="1201"/>
      <c r="L1441" s="1202"/>
      <c r="M1441" s="1203"/>
      <c r="N1441" s="1204"/>
      <c r="O1441" s="1205"/>
      <c r="P1441" s="1205"/>
      <c r="Q1441" s="1206"/>
      <c r="R1441" s="1207"/>
    </row>
    <row r="1442" spans="1:18">
      <c r="A1442" s="1195"/>
      <c r="B1442" s="1196" t="s">
        <v>1517</v>
      </c>
      <c r="C1442" s="1196" t="s">
        <v>682</v>
      </c>
      <c r="D1442" s="1196" t="s">
        <v>16</v>
      </c>
      <c r="E1442" s="1197">
        <v>40787</v>
      </c>
      <c r="F1442" s="1198"/>
      <c r="G1442" s="1199"/>
      <c r="H1442" s="1199"/>
      <c r="I1442" s="1199"/>
      <c r="J1442" s="1200"/>
      <c r="K1442" s="1201">
        <v>6771000</v>
      </c>
      <c r="L1442" s="1202"/>
      <c r="M1442" s="1203">
        <v>6771</v>
      </c>
      <c r="N1442" s="1204">
        <v>1000</v>
      </c>
      <c r="O1442" s="1205"/>
      <c r="P1442" s="1205"/>
      <c r="Q1442" s="1206"/>
      <c r="R1442" s="1207"/>
    </row>
    <row r="1443" spans="1:18">
      <c r="A1443" s="1195"/>
      <c r="B1443" s="1196" t="s">
        <v>1517</v>
      </c>
      <c r="C1443" s="1196" t="s">
        <v>682</v>
      </c>
      <c r="D1443" s="1196" t="s">
        <v>16</v>
      </c>
      <c r="E1443" s="1197">
        <v>40940</v>
      </c>
      <c r="F1443" s="1198"/>
      <c r="G1443" s="1199"/>
      <c r="H1443" s="1199"/>
      <c r="I1443" s="1199"/>
      <c r="J1443" s="1200"/>
      <c r="K1443" s="1201"/>
      <c r="L1443" s="1202"/>
      <c r="M1443" s="1203"/>
      <c r="N1443" s="1204"/>
      <c r="O1443" s="1205"/>
      <c r="P1443" s="1205"/>
      <c r="Q1443" s="1206">
        <v>537633</v>
      </c>
      <c r="R1443" s="1207">
        <v>154354</v>
      </c>
    </row>
    <row r="1444" spans="1:18">
      <c r="A1444" s="1195" t="s">
        <v>1979</v>
      </c>
      <c r="B1444" s="1196" t="s">
        <v>1518</v>
      </c>
      <c r="C1444" s="1196" t="s">
        <v>1519</v>
      </c>
      <c r="D1444" s="1196" t="s">
        <v>67</v>
      </c>
      <c r="E1444" s="1197">
        <v>39899</v>
      </c>
      <c r="F1444" s="1198" t="s">
        <v>49</v>
      </c>
      <c r="G1444" s="1199">
        <v>3727000</v>
      </c>
      <c r="H1444" s="1199">
        <v>0</v>
      </c>
      <c r="I1444" s="1199">
        <v>4628862.7699999996</v>
      </c>
      <c r="J1444" s="1200" t="s">
        <v>671</v>
      </c>
      <c r="K1444" s="1201"/>
      <c r="L1444" s="1202"/>
      <c r="M1444" s="1203"/>
      <c r="N1444" s="1204"/>
      <c r="O1444" s="1205"/>
      <c r="P1444" s="1205"/>
      <c r="Q1444" s="1206"/>
      <c r="R1444" s="1207"/>
    </row>
    <row r="1445" spans="1:18">
      <c r="A1445" s="1195"/>
      <c r="B1445" s="1196" t="s">
        <v>1518</v>
      </c>
      <c r="C1445" s="1196" t="s">
        <v>1519</v>
      </c>
      <c r="D1445" s="1196" t="s">
        <v>67</v>
      </c>
      <c r="E1445" s="1197">
        <v>41449</v>
      </c>
      <c r="F1445" s="1198"/>
      <c r="G1445" s="1199"/>
      <c r="H1445" s="1199"/>
      <c r="I1445" s="1199"/>
      <c r="J1445" s="1200"/>
      <c r="K1445" s="1201">
        <v>3727000</v>
      </c>
      <c r="L1445" s="1202"/>
      <c r="M1445" s="1203">
        <v>3727</v>
      </c>
      <c r="N1445" s="1204">
        <v>1167</v>
      </c>
      <c r="O1445" s="1205"/>
      <c r="P1445" s="1205">
        <v>622446.27</v>
      </c>
      <c r="Q1445" s="1206">
        <v>226565</v>
      </c>
      <c r="R1445" s="1207">
        <v>186</v>
      </c>
    </row>
    <row r="1446" spans="1:18">
      <c r="A1446" s="1195"/>
      <c r="B1446" s="1196" t="s">
        <v>1518</v>
      </c>
      <c r="C1446" s="1196" t="s">
        <v>1519</v>
      </c>
      <c r="D1446" s="1196" t="s">
        <v>67</v>
      </c>
      <c r="E1446" s="1197">
        <v>41481</v>
      </c>
      <c r="F1446" s="1198"/>
      <c r="G1446" s="1199"/>
      <c r="H1446" s="1199"/>
      <c r="I1446" s="1199"/>
      <c r="J1446" s="1200"/>
      <c r="K1446" s="1201"/>
      <c r="L1446" s="1202">
        <v>-25000</v>
      </c>
      <c r="M1446" s="1203"/>
      <c r="N1446" s="1204"/>
      <c r="O1446" s="1205"/>
      <c r="P1446" s="1205"/>
      <c r="Q1446" s="1206"/>
      <c r="R1446" s="1207"/>
    </row>
    <row r="1447" spans="1:18">
      <c r="A1447" s="1195">
        <v>8</v>
      </c>
      <c r="B1447" s="1196" t="s">
        <v>1520</v>
      </c>
      <c r="C1447" s="1196" t="s">
        <v>791</v>
      </c>
      <c r="D1447" s="1196" t="s">
        <v>111</v>
      </c>
      <c r="E1447" s="1197">
        <v>39801</v>
      </c>
      <c r="F1447" s="1198" t="s">
        <v>49</v>
      </c>
      <c r="G1447" s="1199">
        <v>26038000</v>
      </c>
      <c r="H1447" s="1199">
        <v>0</v>
      </c>
      <c r="I1447" s="1199">
        <v>33824567.350000001</v>
      </c>
      <c r="J1447" s="1200" t="s">
        <v>671</v>
      </c>
      <c r="K1447" s="1201"/>
      <c r="L1447" s="1202"/>
      <c r="M1447" s="1203"/>
      <c r="N1447" s="1204"/>
      <c r="O1447" s="1205"/>
      <c r="P1447" s="1205"/>
      <c r="Q1447" s="1206"/>
      <c r="R1447" s="1207"/>
    </row>
    <row r="1448" spans="1:18">
      <c r="A1448" s="1195"/>
      <c r="B1448" s="1196" t="s">
        <v>1520</v>
      </c>
      <c r="C1448" s="1196" t="s">
        <v>791</v>
      </c>
      <c r="D1448" s="1196" t="s">
        <v>111</v>
      </c>
      <c r="E1448" s="1197">
        <v>41740</v>
      </c>
      <c r="F1448" s="1198"/>
      <c r="G1448" s="1199"/>
      <c r="H1448" s="1199"/>
      <c r="I1448" s="1199"/>
      <c r="J1448" s="1200"/>
      <c r="K1448" s="1201">
        <v>12000000</v>
      </c>
      <c r="L1448" s="1202"/>
      <c r="M1448" s="1203">
        <v>12000</v>
      </c>
      <c r="N1448" s="1204">
        <v>1142</v>
      </c>
      <c r="O1448" s="1205"/>
      <c r="P1448" s="1205">
        <v>1704360</v>
      </c>
      <c r="Q1448" s="1206">
        <v>1035834.25</v>
      </c>
      <c r="R1448" s="1207">
        <v>802</v>
      </c>
    </row>
    <row r="1449" spans="1:18">
      <c r="A1449" s="1195"/>
      <c r="B1449" s="1196" t="s">
        <v>1520</v>
      </c>
      <c r="C1449" s="1196" t="s">
        <v>791</v>
      </c>
      <c r="D1449" s="1196" t="s">
        <v>111</v>
      </c>
      <c r="E1449" s="1197">
        <v>41743</v>
      </c>
      <c r="F1449" s="1198"/>
      <c r="G1449" s="1199"/>
      <c r="H1449" s="1199"/>
      <c r="I1449" s="1199"/>
      <c r="J1449" s="1200"/>
      <c r="K1449" s="1201">
        <v>14038000</v>
      </c>
      <c r="L1449" s="1202"/>
      <c r="M1449" s="1203">
        <v>14038</v>
      </c>
      <c r="N1449" s="1204">
        <v>1142</v>
      </c>
      <c r="O1449" s="1205"/>
      <c r="P1449" s="1205">
        <v>1993817.14</v>
      </c>
      <c r="Q1449" s="1206">
        <v>645781.94999999995</v>
      </c>
      <c r="R1449" s="1207">
        <v>500</v>
      </c>
    </row>
    <row r="1450" spans="1:18">
      <c r="A1450" s="1195"/>
      <c r="B1450" s="1196" t="s">
        <v>1520</v>
      </c>
      <c r="C1450" s="1196" t="s">
        <v>791</v>
      </c>
      <c r="D1450" s="1196" t="s">
        <v>111</v>
      </c>
      <c r="E1450" s="1197">
        <v>41838</v>
      </c>
      <c r="F1450" s="1198"/>
      <c r="G1450" s="1199"/>
      <c r="H1450" s="1199"/>
      <c r="I1450" s="1199"/>
      <c r="J1450" s="1200"/>
      <c r="K1450" s="1201"/>
      <c r="L1450" s="1202">
        <v>-297361.77</v>
      </c>
      <c r="M1450" s="1203"/>
      <c r="N1450" s="1204"/>
      <c r="O1450" s="1205"/>
      <c r="P1450" s="1205"/>
      <c r="Q1450" s="1206"/>
      <c r="R1450" s="1207"/>
    </row>
    <row r="1451" spans="1:18">
      <c r="A1451" s="1195" t="s">
        <v>2012</v>
      </c>
      <c r="B1451" s="1196" t="s">
        <v>1521</v>
      </c>
      <c r="C1451" s="1196" t="s">
        <v>1522</v>
      </c>
      <c r="D1451" s="1196" t="s">
        <v>123</v>
      </c>
      <c r="E1451" s="1197">
        <v>39920</v>
      </c>
      <c r="F1451" s="1198" t="s">
        <v>49</v>
      </c>
      <c r="G1451" s="1199">
        <v>3690000</v>
      </c>
      <c r="H1451" s="1199">
        <v>0</v>
      </c>
      <c r="I1451" s="1199">
        <v>4692022.7699999996</v>
      </c>
      <c r="J1451" s="1200" t="s">
        <v>655</v>
      </c>
      <c r="K1451" s="1201"/>
      <c r="L1451" s="1202"/>
      <c r="M1451" s="1203"/>
      <c r="N1451" s="1204"/>
      <c r="O1451" s="1205"/>
      <c r="P1451" s="1205"/>
      <c r="Q1451" s="1206"/>
      <c r="R1451" s="1207"/>
    </row>
    <row r="1452" spans="1:18">
      <c r="A1452" s="1195"/>
      <c r="B1452" s="1196" t="s">
        <v>1521</v>
      </c>
      <c r="C1452" s="1196" t="s">
        <v>1522</v>
      </c>
      <c r="D1452" s="1196" t="s">
        <v>123</v>
      </c>
      <c r="E1452" s="1197">
        <v>40975</v>
      </c>
      <c r="F1452" s="1198"/>
      <c r="G1452" s="1199"/>
      <c r="H1452" s="1199"/>
      <c r="I1452" s="1199"/>
      <c r="J1452" s="1200"/>
      <c r="K1452" s="1201">
        <v>250000</v>
      </c>
      <c r="L1452" s="1202"/>
      <c r="M1452" s="1203">
        <v>250</v>
      </c>
      <c r="N1452" s="1204">
        <v>1000</v>
      </c>
      <c r="O1452" s="1205"/>
      <c r="P1452" s="1205"/>
      <c r="Q1452" s="1206"/>
      <c r="R1452" s="1207"/>
    </row>
    <row r="1453" spans="1:18">
      <c r="A1453" s="1195"/>
      <c r="B1453" s="1196" t="s">
        <v>1521</v>
      </c>
      <c r="C1453" s="1196" t="s">
        <v>1522</v>
      </c>
      <c r="D1453" s="1196" t="s">
        <v>123</v>
      </c>
      <c r="E1453" s="1197">
        <v>41143</v>
      </c>
      <c r="F1453" s="1198"/>
      <c r="G1453" s="1199"/>
      <c r="H1453" s="1199"/>
      <c r="I1453" s="1199"/>
      <c r="J1453" s="1200"/>
      <c r="K1453" s="1201">
        <v>250000</v>
      </c>
      <c r="L1453" s="1202"/>
      <c r="M1453" s="1203">
        <v>250</v>
      </c>
      <c r="N1453" s="1204">
        <v>1000</v>
      </c>
      <c r="O1453" s="1205"/>
      <c r="P1453" s="1205"/>
      <c r="Q1453" s="1206"/>
      <c r="R1453" s="1207"/>
    </row>
    <row r="1454" spans="1:18">
      <c r="A1454" s="1195"/>
      <c r="B1454" s="1196" t="s">
        <v>1521</v>
      </c>
      <c r="C1454" s="1196" t="s">
        <v>1522</v>
      </c>
      <c r="D1454" s="1196" t="s">
        <v>123</v>
      </c>
      <c r="E1454" s="1197">
        <v>41248</v>
      </c>
      <c r="F1454" s="1198"/>
      <c r="G1454" s="1199"/>
      <c r="H1454" s="1199"/>
      <c r="I1454" s="1199"/>
      <c r="J1454" s="1200"/>
      <c r="K1454" s="1201">
        <v>250000</v>
      </c>
      <c r="L1454" s="1202"/>
      <c r="M1454" s="1203">
        <v>250</v>
      </c>
      <c r="N1454" s="1204">
        <v>1000</v>
      </c>
      <c r="O1454" s="1205"/>
      <c r="P1454" s="1205"/>
      <c r="Q1454" s="1206"/>
      <c r="R1454" s="1207"/>
    </row>
    <row r="1455" spans="1:18">
      <c r="A1455" s="1195"/>
      <c r="B1455" s="1196" t="s">
        <v>1521</v>
      </c>
      <c r="C1455" s="1196" t="s">
        <v>1522</v>
      </c>
      <c r="D1455" s="1196" t="s">
        <v>123</v>
      </c>
      <c r="E1455" s="1197">
        <v>41402</v>
      </c>
      <c r="F1455" s="1198"/>
      <c r="G1455" s="1199"/>
      <c r="H1455" s="1199"/>
      <c r="I1455" s="1199"/>
      <c r="J1455" s="1200"/>
      <c r="K1455" s="1201">
        <v>500000</v>
      </c>
      <c r="L1455" s="1202"/>
      <c r="M1455" s="1203">
        <v>500</v>
      </c>
      <c r="N1455" s="1204">
        <v>1000</v>
      </c>
      <c r="O1455" s="1205"/>
      <c r="P1455" s="1205"/>
      <c r="Q1455" s="1206"/>
      <c r="R1455" s="1207"/>
    </row>
    <row r="1456" spans="1:18">
      <c r="A1456" s="1195"/>
      <c r="B1456" s="1196" t="s">
        <v>1521</v>
      </c>
      <c r="C1456" s="1196" t="s">
        <v>1522</v>
      </c>
      <c r="D1456" s="1196" t="s">
        <v>123</v>
      </c>
      <c r="E1456" s="1197">
        <v>41430</v>
      </c>
      <c r="F1456" s="1198"/>
      <c r="G1456" s="1199"/>
      <c r="H1456" s="1199"/>
      <c r="I1456" s="1199"/>
      <c r="J1456" s="1200"/>
      <c r="K1456" s="1201">
        <v>2440000</v>
      </c>
      <c r="L1456" s="1202"/>
      <c r="M1456" s="1203">
        <v>2440</v>
      </c>
      <c r="N1456" s="1204">
        <v>1000</v>
      </c>
      <c r="O1456" s="1205"/>
      <c r="P1456" s="1205"/>
      <c r="Q1456" s="1206">
        <v>185000</v>
      </c>
      <c r="R1456" s="1207">
        <v>185</v>
      </c>
    </row>
    <row r="1457" spans="1:18">
      <c r="A1457" s="1195">
        <v>11</v>
      </c>
      <c r="B1457" s="1196" t="s">
        <v>1523</v>
      </c>
      <c r="C1457" s="1196" t="s">
        <v>1524</v>
      </c>
      <c r="D1457" s="1196" t="s">
        <v>151</v>
      </c>
      <c r="E1457" s="1197">
        <v>39822</v>
      </c>
      <c r="F1457" s="1198" t="s">
        <v>26</v>
      </c>
      <c r="G1457" s="1199">
        <v>28685000</v>
      </c>
      <c r="H1457" s="1199">
        <v>0</v>
      </c>
      <c r="I1457" s="1199">
        <v>32075739.670000002</v>
      </c>
      <c r="J1457" s="1200" t="s">
        <v>655</v>
      </c>
      <c r="K1457" s="1201"/>
      <c r="L1457" s="1202"/>
      <c r="M1457" s="1203"/>
      <c r="N1457" s="1204"/>
      <c r="O1457" s="1205"/>
      <c r="P1457" s="1205"/>
      <c r="Q1457" s="1206"/>
      <c r="R1457" s="1207"/>
    </row>
    <row r="1458" spans="1:18">
      <c r="A1458" s="1195"/>
      <c r="B1458" s="1196" t="s">
        <v>1523</v>
      </c>
      <c r="C1458" s="1196" t="s">
        <v>1524</v>
      </c>
      <c r="D1458" s="1196" t="s">
        <v>151</v>
      </c>
      <c r="E1458" s="1197">
        <v>40184</v>
      </c>
      <c r="F1458" s="1198"/>
      <c r="G1458" s="1199"/>
      <c r="H1458" s="1199"/>
      <c r="I1458" s="1199"/>
      <c r="J1458" s="1200"/>
      <c r="K1458" s="1201">
        <v>7172000</v>
      </c>
      <c r="L1458" s="1202"/>
      <c r="M1458" s="1203">
        <v>7172</v>
      </c>
      <c r="N1458" s="1204">
        <v>1000</v>
      </c>
      <c r="O1458" s="1205"/>
      <c r="P1458" s="1205"/>
      <c r="Q1458" s="1206"/>
      <c r="R1458" s="1207"/>
    </row>
    <row r="1459" spans="1:18">
      <c r="A1459" s="1195"/>
      <c r="B1459" s="1196" t="s">
        <v>1523</v>
      </c>
      <c r="C1459" s="1196" t="s">
        <v>1524</v>
      </c>
      <c r="D1459" s="1196" t="s">
        <v>151</v>
      </c>
      <c r="E1459" s="1197">
        <v>40604</v>
      </c>
      <c r="F1459" s="1198"/>
      <c r="G1459" s="1199"/>
      <c r="H1459" s="1199"/>
      <c r="I1459" s="1199"/>
      <c r="J1459" s="1200"/>
      <c r="K1459" s="1201">
        <v>7172000</v>
      </c>
      <c r="L1459" s="1202"/>
      <c r="M1459" s="1203">
        <v>7172</v>
      </c>
      <c r="N1459" s="1204">
        <v>1000</v>
      </c>
      <c r="O1459" s="1205"/>
      <c r="P1459" s="1205"/>
      <c r="Q1459" s="1206"/>
      <c r="R1459" s="1207"/>
    </row>
    <row r="1460" spans="1:18">
      <c r="A1460" s="1195"/>
      <c r="B1460" s="1196" t="s">
        <v>1523</v>
      </c>
      <c r="C1460" s="1196" t="s">
        <v>1524</v>
      </c>
      <c r="D1460" s="1196" t="s">
        <v>151</v>
      </c>
      <c r="E1460" s="1197">
        <v>40919</v>
      </c>
      <c r="F1460" s="1198"/>
      <c r="G1460" s="1199"/>
      <c r="H1460" s="1199"/>
      <c r="I1460" s="1199"/>
      <c r="J1460" s="1200"/>
      <c r="K1460" s="1201">
        <v>14341000</v>
      </c>
      <c r="L1460" s="1202"/>
      <c r="M1460" s="1203">
        <v>14341</v>
      </c>
      <c r="N1460" s="1204">
        <v>1000</v>
      </c>
      <c r="O1460" s="1205"/>
      <c r="P1460" s="1205"/>
      <c r="Q1460" s="1206"/>
      <c r="R1460" s="1207"/>
    </row>
    <row r="1461" spans="1:18">
      <c r="A1461" s="1195"/>
      <c r="B1461" s="1196" t="s">
        <v>1523</v>
      </c>
      <c r="C1461" s="1196" t="s">
        <v>1524</v>
      </c>
      <c r="D1461" s="1196" t="s">
        <v>151</v>
      </c>
      <c r="E1461" s="1197">
        <v>41003</v>
      </c>
      <c r="F1461" s="1198"/>
      <c r="G1461" s="1199"/>
      <c r="H1461" s="1199"/>
      <c r="I1461" s="1199"/>
      <c r="J1461" s="1200"/>
      <c r="K1461" s="1201"/>
      <c r="L1461" s="1202"/>
      <c r="M1461" s="1203"/>
      <c r="N1461" s="1204"/>
      <c r="O1461" s="1205"/>
      <c r="P1461" s="1205"/>
      <c r="Q1461" s="1206">
        <v>110000</v>
      </c>
      <c r="R1461" s="1207">
        <v>150295.95000000001</v>
      </c>
    </row>
    <row r="1462" spans="1:18">
      <c r="A1462" s="1195" t="s">
        <v>1978</v>
      </c>
      <c r="B1462" s="1196" t="s">
        <v>1525</v>
      </c>
      <c r="C1462" s="1196" t="s">
        <v>1526</v>
      </c>
      <c r="D1462" s="1196" t="s">
        <v>98</v>
      </c>
      <c r="E1462" s="1197">
        <v>39920</v>
      </c>
      <c r="F1462" s="1198" t="s">
        <v>49</v>
      </c>
      <c r="G1462" s="1199">
        <v>9960000</v>
      </c>
      <c r="H1462" s="1199">
        <v>0</v>
      </c>
      <c r="I1462" s="1199">
        <v>11745689.33</v>
      </c>
      <c r="J1462" s="1200" t="s">
        <v>655</v>
      </c>
      <c r="K1462" s="1201"/>
      <c r="L1462" s="1202"/>
      <c r="M1462" s="1203"/>
      <c r="N1462" s="1204"/>
      <c r="O1462" s="1205"/>
      <c r="P1462" s="1205"/>
      <c r="Q1462" s="1206"/>
      <c r="R1462" s="1207"/>
    </row>
    <row r="1463" spans="1:18">
      <c r="A1463" s="1195"/>
      <c r="B1463" s="1196" t="s">
        <v>1525</v>
      </c>
      <c r="C1463" s="1196" t="s">
        <v>1526</v>
      </c>
      <c r="D1463" s="1196" t="s">
        <v>98</v>
      </c>
      <c r="E1463" s="1197">
        <v>40787</v>
      </c>
      <c r="F1463" s="1198"/>
      <c r="G1463" s="1199"/>
      <c r="H1463" s="1199"/>
      <c r="I1463" s="1199"/>
      <c r="J1463" s="1200"/>
      <c r="K1463" s="1201">
        <v>9960000</v>
      </c>
      <c r="L1463" s="1202"/>
      <c r="M1463" s="1203">
        <v>9960</v>
      </c>
      <c r="N1463" s="1204">
        <v>1000</v>
      </c>
      <c r="O1463" s="1205"/>
      <c r="P1463" s="1205"/>
      <c r="Q1463" s="1206">
        <v>498000</v>
      </c>
      <c r="R1463" s="1207">
        <v>498</v>
      </c>
    </row>
    <row r="1464" spans="1:18">
      <c r="A1464" s="1195">
        <v>11</v>
      </c>
      <c r="B1464" s="1196" t="s">
        <v>1527</v>
      </c>
      <c r="C1464" s="1196" t="s">
        <v>1528</v>
      </c>
      <c r="D1464" s="1196" t="s">
        <v>128</v>
      </c>
      <c r="E1464" s="1197">
        <v>39843</v>
      </c>
      <c r="F1464" s="1198" t="s">
        <v>26</v>
      </c>
      <c r="G1464" s="1199">
        <v>39000000</v>
      </c>
      <c r="H1464" s="1199">
        <v>0</v>
      </c>
      <c r="I1464" s="1199">
        <v>44926557.479999997</v>
      </c>
      <c r="J1464" s="1200" t="s">
        <v>655</v>
      </c>
      <c r="K1464" s="1201"/>
      <c r="L1464" s="1202"/>
      <c r="M1464" s="1203"/>
      <c r="N1464" s="1204"/>
      <c r="O1464" s="1205"/>
      <c r="P1464" s="1205"/>
      <c r="Q1464" s="1206"/>
      <c r="R1464" s="1207"/>
    </row>
    <row r="1465" spans="1:18">
      <c r="A1465" s="1195"/>
      <c r="B1465" s="1196" t="s">
        <v>1527</v>
      </c>
      <c r="C1465" s="1196" t="s">
        <v>1528</v>
      </c>
      <c r="D1465" s="1196" t="s">
        <v>128</v>
      </c>
      <c r="E1465" s="1197">
        <v>40576</v>
      </c>
      <c r="F1465" s="1198"/>
      <c r="G1465" s="1199"/>
      <c r="H1465" s="1199"/>
      <c r="I1465" s="1199"/>
      <c r="J1465" s="1200"/>
      <c r="K1465" s="1201">
        <v>21000000</v>
      </c>
      <c r="L1465" s="1202"/>
      <c r="M1465" s="1203">
        <v>21000</v>
      </c>
      <c r="N1465" s="1204">
        <v>1000</v>
      </c>
      <c r="O1465" s="1205"/>
      <c r="P1465" s="1205"/>
      <c r="Q1465" s="1206"/>
      <c r="R1465" s="1207"/>
    </row>
    <row r="1466" spans="1:18">
      <c r="A1466" s="1195"/>
      <c r="B1466" s="1196" t="s">
        <v>1527</v>
      </c>
      <c r="C1466" s="1196" t="s">
        <v>1528</v>
      </c>
      <c r="D1466" s="1196" t="s">
        <v>128</v>
      </c>
      <c r="E1466" s="1197">
        <v>40905</v>
      </c>
      <c r="F1466" s="1198"/>
      <c r="G1466" s="1199"/>
      <c r="H1466" s="1199"/>
      <c r="I1466" s="1199"/>
      <c r="J1466" s="1200"/>
      <c r="K1466" s="1201">
        <v>18000000</v>
      </c>
      <c r="L1466" s="1202"/>
      <c r="M1466" s="1203">
        <v>18000</v>
      </c>
      <c r="N1466" s="1204">
        <v>1000</v>
      </c>
      <c r="O1466" s="1205"/>
      <c r="P1466" s="1205"/>
      <c r="Q1466" s="1206"/>
      <c r="R1466" s="1207"/>
    </row>
    <row r="1467" spans="1:18">
      <c r="A1467" s="1195"/>
      <c r="B1467" s="1196" t="s">
        <v>1527</v>
      </c>
      <c r="C1467" s="1196" t="s">
        <v>1528</v>
      </c>
      <c r="D1467" s="1196" t="s">
        <v>128</v>
      </c>
      <c r="E1467" s="1197">
        <v>40954</v>
      </c>
      <c r="F1467" s="1198"/>
      <c r="G1467" s="1199"/>
      <c r="H1467" s="1199"/>
      <c r="I1467" s="1199"/>
      <c r="J1467" s="1200"/>
      <c r="K1467" s="1201"/>
      <c r="L1467" s="1202"/>
      <c r="M1467" s="1203"/>
      <c r="N1467" s="1204"/>
      <c r="O1467" s="1205"/>
      <c r="P1467" s="1205"/>
      <c r="Q1467" s="1206">
        <v>1200724.1499999999</v>
      </c>
      <c r="R1467" s="1207">
        <v>313505</v>
      </c>
    </row>
    <row r="1468" spans="1:18">
      <c r="A1468" s="1195" t="s">
        <v>2043</v>
      </c>
      <c r="B1468" s="1196" t="s">
        <v>1529</v>
      </c>
      <c r="C1468" s="1196" t="s">
        <v>1530</v>
      </c>
      <c r="D1468" s="1196" t="s">
        <v>87</v>
      </c>
      <c r="E1468" s="1197">
        <v>39857</v>
      </c>
      <c r="F1468" s="1198" t="s">
        <v>49</v>
      </c>
      <c r="G1468" s="1199">
        <v>18000000</v>
      </c>
      <c r="H1468" s="1199">
        <v>0</v>
      </c>
      <c r="I1468" s="1199">
        <v>21325250</v>
      </c>
      <c r="J1468" s="1200" t="s">
        <v>655</v>
      </c>
      <c r="K1468" s="1201"/>
      <c r="L1468" s="1202"/>
      <c r="M1468" s="1203"/>
      <c r="N1468" s="1204"/>
      <c r="O1468" s="1205"/>
      <c r="P1468" s="1205"/>
      <c r="Q1468" s="1206"/>
      <c r="R1468" s="1207"/>
    </row>
    <row r="1469" spans="1:18">
      <c r="A1469" s="1195"/>
      <c r="B1469" s="1196" t="s">
        <v>1529</v>
      </c>
      <c r="C1469" s="1196" t="s">
        <v>1530</v>
      </c>
      <c r="D1469" s="1196" t="s">
        <v>87</v>
      </c>
      <c r="E1469" s="1197">
        <v>40758</v>
      </c>
      <c r="F1469" s="1198"/>
      <c r="G1469" s="1199"/>
      <c r="H1469" s="1199"/>
      <c r="I1469" s="1199"/>
      <c r="J1469" s="1200"/>
      <c r="K1469" s="1201">
        <v>18000000</v>
      </c>
      <c r="L1469" s="1202"/>
      <c r="M1469" s="1203">
        <v>18000</v>
      </c>
      <c r="N1469" s="1204">
        <v>1000</v>
      </c>
      <c r="O1469" s="1205"/>
      <c r="P1469" s="1205"/>
      <c r="Q1469" s="1206">
        <v>900000</v>
      </c>
      <c r="R1469" s="1207">
        <v>900</v>
      </c>
    </row>
    <row r="1470" spans="1:18">
      <c r="A1470" s="1195"/>
      <c r="B1470" s="1196" t="s">
        <v>1531</v>
      </c>
      <c r="C1470" s="1196" t="s">
        <v>1532</v>
      </c>
      <c r="D1470" s="1196" t="s">
        <v>55</v>
      </c>
      <c r="E1470" s="1197">
        <v>39805</v>
      </c>
      <c r="F1470" s="1198" t="s">
        <v>26</v>
      </c>
      <c r="G1470" s="1199">
        <v>25054000</v>
      </c>
      <c r="H1470" s="1199">
        <v>0</v>
      </c>
      <c r="I1470" s="1199">
        <v>27877966.16</v>
      </c>
      <c r="J1470" s="1200" t="s">
        <v>671</v>
      </c>
      <c r="K1470" s="1201"/>
      <c r="L1470" s="1202"/>
      <c r="M1470" s="1203"/>
      <c r="N1470" s="1204"/>
      <c r="O1470" s="1205"/>
      <c r="P1470" s="1205"/>
      <c r="Q1470" s="1206"/>
      <c r="R1470" s="1207"/>
    </row>
    <row r="1471" spans="1:18">
      <c r="A1471" s="1195"/>
      <c r="B1471" s="1196" t="s">
        <v>1531</v>
      </c>
      <c r="C1471" s="1196" t="s">
        <v>1532</v>
      </c>
      <c r="D1471" s="1196" t="s">
        <v>55</v>
      </c>
      <c r="E1471" s="1197">
        <v>41093</v>
      </c>
      <c r="F1471" s="1198"/>
      <c r="G1471" s="1199"/>
      <c r="H1471" s="1199"/>
      <c r="I1471" s="1199"/>
      <c r="J1471" s="1200"/>
      <c r="K1471" s="1201">
        <v>23384401.440000001</v>
      </c>
      <c r="L1471" s="1202">
        <v>-350766.02</v>
      </c>
      <c r="M1471" s="1203">
        <v>25054</v>
      </c>
      <c r="N1471" s="1204">
        <v>933.4</v>
      </c>
      <c r="O1471" s="1205">
        <v>-1669598.56</v>
      </c>
      <c r="P1471" s="1205"/>
      <c r="Q1471" s="1206"/>
      <c r="R1471" s="1207"/>
    </row>
    <row r="1472" spans="1:18">
      <c r="A1472" s="1195"/>
      <c r="B1472" s="1196" t="s">
        <v>1531</v>
      </c>
      <c r="C1472" s="1196" t="s">
        <v>1532</v>
      </c>
      <c r="D1472" s="1196" t="s">
        <v>55</v>
      </c>
      <c r="E1472" s="1197">
        <v>41129</v>
      </c>
      <c r="F1472" s="1198"/>
      <c r="G1472" s="1199"/>
      <c r="H1472" s="1199"/>
      <c r="I1472" s="1199"/>
      <c r="J1472" s="1200"/>
      <c r="K1472" s="1201"/>
      <c r="L1472" s="1202"/>
      <c r="M1472" s="1203"/>
      <c r="N1472" s="1204"/>
      <c r="O1472" s="1205"/>
      <c r="P1472" s="1205"/>
      <c r="Q1472" s="1206">
        <v>425000</v>
      </c>
      <c r="R1472" s="1207">
        <v>357234</v>
      </c>
    </row>
    <row r="1473" spans="1:18">
      <c r="A1473" s="1195" t="s">
        <v>1979</v>
      </c>
      <c r="B1473" s="1196" t="s">
        <v>1533</v>
      </c>
      <c r="C1473" s="1196" t="s">
        <v>1534</v>
      </c>
      <c r="D1473" s="1196" t="s">
        <v>92</v>
      </c>
      <c r="E1473" s="1197">
        <v>39927</v>
      </c>
      <c r="F1473" s="1198" t="s">
        <v>49</v>
      </c>
      <c r="G1473" s="1199">
        <v>12660000</v>
      </c>
      <c r="H1473" s="1199">
        <v>0</v>
      </c>
      <c r="I1473" s="1199">
        <v>15362909.75</v>
      </c>
      <c r="J1473" s="1200" t="s">
        <v>655</v>
      </c>
      <c r="K1473" s="1201"/>
      <c r="L1473" s="1202"/>
      <c r="M1473" s="1203"/>
      <c r="N1473" s="1204"/>
      <c r="O1473" s="1205"/>
      <c r="P1473" s="1205"/>
      <c r="Q1473" s="1206"/>
      <c r="R1473" s="1207"/>
    </row>
    <row r="1474" spans="1:18">
      <c r="A1474" s="1195"/>
      <c r="B1474" s="1196" t="s">
        <v>1533</v>
      </c>
      <c r="C1474" s="1196" t="s">
        <v>1534</v>
      </c>
      <c r="D1474" s="1196" t="s">
        <v>92</v>
      </c>
      <c r="E1474" s="1197">
        <v>41023</v>
      </c>
      <c r="F1474" s="1198"/>
      <c r="G1474" s="1199"/>
      <c r="H1474" s="1199"/>
      <c r="I1474" s="1199"/>
      <c r="J1474" s="1200"/>
      <c r="K1474" s="1201">
        <v>12660000</v>
      </c>
      <c r="L1474" s="1202"/>
      <c r="M1474" s="1203">
        <v>12660</v>
      </c>
      <c r="N1474" s="1204">
        <v>1000</v>
      </c>
      <c r="O1474" s="1205"/>
      <c r="P1474" s="1205"/>
      <c r="Q1474" s="1206">
        <v>633000</v>
      </c>
      <c r="R1474" s="1207">
        <v>633</v>
      </c>
    </row>
    <row r="1475" spans="1:18">
      <c r="A1475" s="1195" t="s">
        <v>1979</v>
      </c>
      <c r="B1475" s="1196" t="s">
        <v>1535</v>
      </c>
      <c r="C1475" s="1196" t="s">
        <v>1536</v>
      </c>
      <c r="D1475" s="1196" t="s">
        <v>97</v>
      </c>
      <c r="E1475" s="1197">
        <v>39892</v>
      </c>
      <c r="F1475" s="1198" t="s">
        <v>49</v>
      </c>
      <c r="G1475" s="1199">
        <v>3900000</v>
      </c>
      <c r="H1475" s="1199">
        <v>0</v>
      </c>
      <c r="I1475" s="1199">
        <v>3809874.42</v>
      </c>
      <c r="J1475" s="1200" t="s">
        <v>671</v>
      </c>
      <c r="K1475" s="1201"/>
      <c r="L1475" s="1202"/>
      <c r="M1475" s="1203"/>
      <c r="N1475" s="1204"/>
      <c r="O1475" s="1205"/>
      <c r="P1475" s="1205"/>
      <c r="Q1475" s="1206"/>
      <c r="R1475" s="1207"/>
    </row>
    <row r="1476" spans="1:18">
      <c r="A1476" s="1195"/>
      <c r="B1476" s="1196" t="s">
        <v>1535</v>
      </c>
      <c r="C1476" s="1196" t="s">
        <v>1536</v>
      </c>
      <c r="D1476" s="1196" t="s">
        <v>97</v>
      </c>
      <c r="E1476" s="1197">
        <v>41213</v>
      </c>
      <c r="F1476" s="1198"/>
      <c r="G1476" s="1199"/>
      <c r="H1476" s="1199"/>
      <c r="I1476" s="1199"/>
      <c r="J1476" s="1200"/>
      <c r="K1476" s="1201">
        <v>2944500</v>
      </c>
      <c r="L1476" s="1202"/>
      <c r="M1476" s="1203">
        <v>3900</v>
      </c>
      <c r="N1476" s="1204">
        <v>755</v>
      </c>
      <c r="O1476" s="1205">
        <v>-955500</v>
      </c>
      <c r="P1476" s="1205"/>
      <c r="Q1476" s="1206">
        <v>122225</v>
      </c>
      <c r="R1476" s="1207">
        <v>195</v>
      </c>
    </row>
    <row r="1477" spans="1:18">
      <c r="A1477" s="1195"/>
      <c r="B1477" s="1196" t="s">
        <v>1535</v>
      </c>
      <c r="C1477" s="1196" t="s">
        <v>1536</v>
      </c>
      <c r="D1477" s="1196" t="s">
        <v>97</v>
      </c>
      <c r="E1477" s="1197">
        <v>41285</v>
      </c>
      <c r="F1477" s="1198"/>
      <c r="G1477" s="1199"/>
      <c r="H1477" s="1199"/>
      <c r="I1477" s="1199"/>
      <c r="J1477" s="1200"/>
      <c r="K1477" s="1201"/>
      <c r="L1477" s="1202">
        <v>-25000</v>
      </c>
      <c r="M1477" s="1203"/>
      <c r="N1477" s="1204"/>
      <c r="O1477" s="1205"/>
      <c r="P1477" s="1205"/>
      <c r="Q1477" s="1206"/>
      <c r="R1477" s="1207"/>
    </row>
    <row r="1478" spans="1:18">
      <c r="A1478" s="1195">
        <v>8</v>
      </c>
      <c r="B1478" s="1196" t="s">
        <v>1537</v>
      </c>
      <c r="C1478" s="1196" t="s">
        <v>1538</v>
      </c>
      <c r="D1478" s="1196" t="s">
        <v>105</v>
      </c>
      <c r="E1478" s="1197">
        <v>39878</v>
      </c>
      <c r="F1478" s="1198" t="s">
        <v>49</v>
      </c>
      <c r="G1478" s="1199">
        <v>12325000</v>
      </c>
      <c r="H1478" s="1199">
        <v>0</v>
      </c>
      <c r="I1478" s="1199">
        <v>15985994.66</v>
      </c>
      <c r="J1478" s="1200" t="s">
        <v>655</v>
      </c>
      <c r="K1478" s="1201"/>
      <c r="L1478" s="1202"/>
      <c r="M1478" s="1203"/>
      <c r="N1478" s="1204"/>
      <c r="O1478" s="1205"/>
      <c r="P1478" s="1205"/>
      <c r="Q1478" s="1206"/>
      <c r="R1478" s="1207"/>
    </row>
    <row r="1479" spans="1:18">
      <c r="A1479" s="1195"/>
      <c r="B1479" s="1196" t="s">
        <v>1537</v>
      </c>
      <c r="C1479" s="1196" t="s">
        <v>1538</v>
      </c>
      <c r="D1479" s="1196" t="s">
        <v>105</v>
      </c>
      <c r="E1479" s="1197">
        <v>41535</v>
      </c>
      <c r="F1479" s="1198"/>
      <c r="G1479" s="1199"/>
      <c r="H1479" s="1199"/>
      <c r="I1479" s="1199"/>
      <c r="J1479" s="1200"/>
      <c r="K1479" s="1201">
        <v>12325000</v>
      </c>
      <c r="L1479" s="1202"/>
      <c r="M1479" s="1203">
        <v>12325</v>
      </c>
      <c r="N1479" s="1204">
        <v>1000</v>
      </c>
      <c r="O1479" s="1205"/>
      <c r="P1479" s="1205"/>
      <c r="Q1479" s="1206">
        <v>616000</v>
      </c>
      <c r="R1479" s="1207">
        <v>616</v>
      </c>
    </row>
    <row r="1480" spans="1:18">
      <c r="A1480" s="1195" t="s">
        <v>2031</v>
      </c>
      <c r="B1480" s="1196" t="s">
        <v>1539</v>
      </c>
      <c r="C1480" s="1196" t="s">
        <v>1540</v>
      </c>
      <c r="D1480" s="1196" t="s">
        <v>88</v>
      </c>
      <c r="E1480" s="1197">
        <v>40067</v>
      </c>
      <c r="F1480" s="1198" t="s">
        <v>49</v>
      </c>
      <c r="G1480" s="1199">
        <v>1500000</v>
      </c>
      <c r="H1480" s="1199">
        <v>0</v>
      </c>
      <c r="I1480" s="1199">
        <v>1730162.66</v>
      </c>
      <c r="J1480" s="1200" t="s">
        <v>655</v>
      </c>
      <c r="K1480" s="1201"/>
      <c r="L1480" s="1202"/>
      <c r="M1480" s="1203"/>
      <c r="N1480" s="1204"/>
      <c r="O1480" s="1205"/>
      <c r="P1480" s="1205"/>
      <c r="Q1480" s="1206"/>
      <c r="R1480" s="1207"/>
    </row>
    <row r="1481" spans="1:18">
      <c r="A1481" s="1195"/>
      <c r="B1481" s="1196" t="s">
        <v>1539</v>
      </c>
      <c r="C1481" s="1196" t="s">
        <v>1540</v>
      </c>
      <c r="D1481" s="1196" t="s">
        <v>88</v>
      </c>
      <c r="E1481" s="1197">
        <v>40780</v>
      </c>
      <c r="F1481" s="1198"/>
      <c r="G1481" s="1199"/>
      <c r="H1481" s="1199"/>
      <c r="I1481" s="1199"/>
      <c r="J1481" s="1200"/>
      <c r="K1481" s="1201">
        <v>1500000</v>
      </c>
      <c r="L1481" s="1202"/>
      <c r="M1481" s="1203">
        <v>1500</v>
      </c>
      <c r="N1481" s="1204">
        <v>1000</v>
      </c>
      <c r="O1481" s="1205"/>
      <c r="P1481" s="1205"/>
      <c r="Q1481" s="1206">
        <v>71000</v>
      </c>
      <c r="R1481" s="1207">
        <v>71</v>
      </c>
    </row>
    <row r="1482" spans="1:18">
      <c r="A1482" s="1195" t="s">
        <v>1994</v>
      </c>
      <c r="B1482" s="1196" t="s">
        <v>1541</v>
      </c>
      <c r="C1482" s="1196" t="s">
        <v>893</v>
      </c>
      <c r="D1482" s="1196" t="s">
        <v>80</v>
      </c>
      <c r="E1482" s="1197">
        <v>39850</v>
      </c>
      <c r="F1482" s="1198" t="s">
        <v>53</v>
      </c>
      <c r="G1482" s="1199">
        <v>3000000</v>
      </c>
      <c r="H1482" s="1199">
        <v>0</v>
      </c>
      <c r="I1482" s="1199">
        <v>3227916.67</v>
      </c>
      <c r="J1482" s="1200" t="s">
        <v>655</v>
      </c>
      <c r="K1482" s="1201"/>
      <c r="L1482" s="1202"/>
      <c r="M1482" s="1203"/>
      <c r="N1482" s="1204"/>
      <c r="O1482" s="1205"/>
      <c r="P1482" s="1205"/>
      <c r="Q1482" s="1206"/>
      <c r="R1482" s="1207"/>
    </row>
    <row r="1483" spans="1:18">
      <c r="A1483" s="1195"/>
      <c r="B1483" s="1196" t="s">
        <v>1541</v>
      </c>
      <c r="C1483" s="1196" t="s">
        <v>893</v>
      </c>
      <c r="D1483" s="1196" t="s">
        <v>80</v>
      </c>
      <c r="E1483" s="1197">
        <v>40403</v>
      </c>
      <c r="F1483" s="1198"/>
      <c r="G1483" s="1199"/>
      <c r="H1483" s="1199"/>
      <c r="I1483" s="1199"/>
      <c r="J1483" s="1200"/>
      <c r="K1483" s="1201">
        <v>3000000</v>
      </c>
      <c r="L1483" s="1202"/>
      <c r="M1483" s="1203">
        <v>3000</v>
      </c>
      <c r="N1483" s="1204">
        <v>1000</v>
      </c>
      <c r="O1483" s="1205"/>
      <c r="P1483" s="1205"/>
      <c r="Q1483" s="1206"/>
      <c r="R1483" s="1207"/>
    </row>
    <row r="1484" spans="1:18">
      <c r="A1484" s="1195" t="s">
        <v>2052</v>
      </c>
      <c r="B1484" s="1196" t="s">
        <v>1542</v>
      </c>
      <c r="C1484" s="1196" t="s">
        <v>934</v>
      </c>
      <c r="D1484" s="1196" t="s">
        <v>87</v>
      </c>
      <c r="E1484" s="1197">
        <v>39836</v>
      </c>
      <c r="F1484" s="1198" t="s">
        <v>49</v>
      </c>
      <c r="G1484" s="1199">
        <v>6800000</v>
      </c>
      <c r="H1484" s="1199">
        <v>0</v>
      </c>
      <c r="I1484" s="1199">
        <v>207947.78</v>
      </c>
      <c r="J1484" s="1200" t="s">
        <v>1967</v>
      </c>
      <c r="K1484" s="1201"/>
      <c r="L1484" s="1202"/>
      <c r="M1484" s="1203"/>
      <c r="N1484" s="1204"/>
      <c r="O1484" s="1205"/>
      <c r="P1484" s="1205"/>
      <c r="Q1484" s="1206"/>
      <c r="R1484" s="1207"/>
    </row>
    <row r="1485" spans="1:18">
      <c r="A1485" s="1195"/>
      <c r="B1485" s="1196" t="s">
        <v>1542</v>
      </c>
      <c r="C1485" s="1196" t="s">
        <v>934</v>
      </c>
      <c r="D1485" s="1196" t="s">
        <v>87</v>
      </c>
      <c r="E1485" s="1197">
        <v>40487</v>
      </c>
      <c r="F1485" s="1198"/>
      <c r="G1485" s="1199"/>
      <c r="H1485" s="1199"/>
      <c r="I1485" s="1199"/>
      <c r="J1485" s="1200"/>
      <c r="K1485" s="1201"/>
      <c r="L1485" s="1202"/>
      <c r="M1485" s="1203"/>
      <c r="N1485" s="1204"/>
      <c r="O1485" s="1205">
        <v>-6800000</v>
      </c>
      <c r="P1485" s="1205"/>
      <c r="Q1485" s="1206"/>
      <c r="R1485" s="1207"/>
    </row>
    <row r="1486" spans="1:18">
      <c r="A1486" s="1195" t="s">
        <v>2053</v>
      </c>
      <c r="B1486" s="1196" t="s">
        <v>1543</v>
      </c>
      <c r="C1486" s="1196" t="s">
        <v>1544</v>
      </c>
      <c r="D1486" s="1196" t="s">
        <v>112</v>
      </c>
      <c r="E1486" s="1197">
        <v>39878</v>
      </c>
      <c r="F1486" s="1198" t="s">
        <v>49</v>
      </c>
      <c r="G1486" s="1199">
        <v>4389000</v>
      </c>
      <c r="H1486" s="1199">
        <v>4389000</v>
      </c>
      <c r="I1486" s="1199">
        <v>284999</v>
      </c>
      <c r="J1486" s="1200" t="s">
        <v>660</v>
      </c>
      <c r="K1486" s="1201"/>
      <c r="L1486" s="1202"/>
      <c r="M1486" s="1203"/>
      <c r="N1486" s="1204"/>
      <c r="O1486" s="1205"/>
      <c r="P1486" s="1205"/>
      <c r="Q1486" s="1206"/>
      <c r="R1486" s="1207"/>
    </row>
    <row r="1487" spans="1:18">
      <c r="A1487" s="1195">
        <v>11</v>
      </c>
      <c r="B1487" s="1196" t="s">
        <v>1545</v>
      </c>
      <c r="C1487" s="1196" t="s">
        <v>710</v>
      </c>
      <c r="D1487" s="1196" t="s">
        <v>97</v>
      </c>
      <c r="E1487" s="1197">
        <v>39794</v>
      </c>
      <c r="F1487" s="1198" t="s">
        <v>26</v>
      </c>
      <c r="G1487" s="1199">
        <v>95000000</v>
      </c>
      <c r="H1487" s="1199">
        <v>0</v>
      </c>
      <c r="I1487" s="1199">
        <v>111918194.45</v>
      </c>
      <c r="J1487" s="1200" t="s">
        <v>655</v>
      </c>
      <c r="K1487" s="1201"/>
      <c r="L1487" s="1202"/>
      <c r="M1487" s="1203"/>
      <c r="N1487" s="1204"/>
      <c r="O1487" s="1205"/>
      <c r="P1487" s="1205"/>
      <c r="Q1487" s="1206"/>
      <c r="R1487" s="1207"/>
    </row>
    <row r="1488" spans="1:18">
      <c r="A1488" s="1195"/>
      <c r="B1488" s="1196" t="s">
        <v>1545</v>
      </c>
      <c r="C1488" s="1196" t="s">
        <v>710</v>
      </c>
      <c r="D1488" s="1196" t="s">
        <v>97</v>
      </c>
      <c r="E1488" s="1197">
        <v>40905</v>
      </c>
      <c r="F1488" s="1198"/>
      <c r="G1488" s="1199"/>
      <c r="H1488" s="1199"/>
      <c r="I1488" s="1199"/>
      <c r="J1488" s="1200"/>
      <c r="K1488" s="1201">
        <v>23750000</v>
      </c>
      <c r="L1488" s="1202"/>
      <c r="M1488" s="1203">
        <v>23750</v>
      </c>
      <c r="N1488" s="1204">
        <v>1000</v>
      </c>
      <c r="O1488" s="1205"/>
      <c r="P1488" s="1205"/>
      <c r="Q1488" s="1206"/>
      <c r="R1488" s="1207"/>
    </row>
    <row r="1489" spans="1:18">
      <c r="A1489" s="1195"/>
      <c r="B1489" s="1196" t="s">
        <v>1545</v>
      </c>
      <c r="C1489" s="1196" t="s">
        <v>710</v>
      </c>
      <c r="D1489" s="1196" t="s">
        <v>97</v>
      </c>
      <c r="E1489" s="1197">
        <v>41080</v>
      </c>
      <c r="F1489" s="1198"/>
      <c r="G1489" s="1199"/>
      <c r="H1489" s="1199"/>
      <c r="I1489" s="1199"/>
      <c r="J1489" s="1200"/>
      <c r="K1489" s="1201">
        <v>71250000</v>
      </c>
      <c r="L1489" s="1202"/>
      <c r="M1489" s="1203">
        <v>71250</v>
      </c>
      <c r="N1489" s="1204">
        <v>1000</v>
      </c>
      <c r="O1489" s="1205"/>
      <c r="P1489" s="1205"/>
      <c r="Q1489" s="1206"/>
      <c r="R1489" s="1207"/>
    </row>
    <row r="1490" spans="1:18">
      <c r="A1490" s="1195"/>
      <c r="B1490" s="1196" t="s">
        <v>1545</v>
      </c>
      <c r="C1490" s="1196" t="s">
        <v>710</v>
      </c>
      <c r="D1490" s="1196" t="s">
        <v>97</v>
      </c>
      <c r="E1490" s="1197">
        <v>41108</v>
      </c>
      <c r="F1490" s="1198"/>
      <c r="G1490" s="1199"/>
      <c r="H1490" s="1199"/>
      <c r="I1490" s="1199"/>
      <c r="J1490" s="1200"/>
      <c r="K1490" s="1201"/>
      <c r="L1490" s="1202"/>
      <c r="M1490" s="1203"/>
      <c r="N1490" s="1204"/>
      <c r="O1490" s="1205"/>
      <c r="P1490" s="1205"/>
      <c r="Q1490" s="1206">
        <v>755000</v>
      </c>
      <c r="R1490" s="1207">
        <v>267455</v>
      </c>
    </row>
    <row r="1491" spans="1:18">
      <c r="A1491" s="1195" t="s">
        <v>1978</v>
      </c>
      <c r="B1491" s="1196" t="s">
        <v>1546</v>
      </c>
      <c r="C1491" s="1196" t="s">
        <v>938</v>
      </c>
      <c r="D1491" s="1196" t="s">
        <v>111</v>
      </c>
      <c r="E1491" s="1197">
        <v>39801</v>
      </c>
      <c r="F1491" s="1198" t="s">
        <v>49</v>
      </c>
      <c r="G1491" s="1199">
        <v>87631000</v>
      </c>
      <c r="H1491" s="1199">
        <v>0</v>
      </c>
      <c r="I1491" s="1199">
        <v>105252939.77</v>
      </c>
      <c r="J1491" s="1200" t="s">
        <v>655</v>
      </c>
      <c r="K1491" s="1201"/>
      <c r="L1491" s="1202"/>
      <c r="M1491" s="1203"/>
      <c r="N1491" s="1204"/>
      <c r="O1491" s="1205"/>
      <c r="P1491" s="1205"/>
      <c r="Q1491" s="1206"/>
      <c r="R1491" s="1207"/>
    </row>
    <row r="1492" spans="1:18">
      <c r="A1492" s="1195"/>
      <c r="B1492" s="1196" t="s">
        <v>1546</v>
      </c>
      <c r="C1492" s="1196" t="s">
        <v>938</v>
      </c>
      <c r="D1492" s="1196" t="s">
        <v>111</v>
      </c>
      <c r="E1492" s="1197">
        <v>40813</v>
      </c>
      <c r="F1492" s="1198"/>
      <c r="G1492" s="1199"/>
      <c r="H1492" s="1199"/>
      <c r="I1492" s="1199"/>
      <c r="J1492" s="1200"/>
      <c r="K1492" s="1201">
        <v>87631000</v>
      </c>
      <c r="L1492" s="1202"/>
      <c r="M1492" s="1203">
        <v>87631</v>
      </c>
      <c r="N1492" s="1204">
        <v>1000</v>
      </c>
      <c r="O1492" s="1205"/>
      <c r="P1492" s="1205"/>
      <c r="Q1492" s="1206">
        <v>4382000</v>
      </c>
      <c r="R1492" s="1207">
        <v>4382</v>
      </c>
    </row>
    <row r="1493" spans="1:18">
      <c r="A1493" s="1195" t="s">
        <v>1989</v>
      </c>
      <c r="B1493" s="1196" t="s">
        <v>1547</v>
      </c>
      <c r="C1493" s="1196" t="s">
        <v>680</v>
      </c>
      <c r="D1493" s="1196" t="s">
        <v>107</v>
      </c>
      <c r="E1493" s="1197">
        <v>40011</v>
      </c>
      <c r="F1493" s="1198" t="s">
        <v>160</v>
      </c>
      <c r="G1493" s="1199">
        <v>2500000</v>
      </c>
      <c r="H1493" s="1199">
        <v>0</v>
      </c>
      <c r="I1493" s="1199">
        <v>3103618.4</v>
      </c>
      <c r="J1493" s="1200" t="s">
        <v>671</v>
      </c>
      <c r="K1493" s="1201"/>
      <c r="L1493" s="1202"/>
      <c r="M1493" s="1203"/>
      <c r="N1493" s="1204"/>
      <c r="O1493" s="1205"/>
      <c r="P1493" s="1205"/>
      <c r="Q1493" s="1206"/>
      <c r="R1493" s="1207"/>
    </row>
    <row r="1494" spans="1:18">
      <c r="A1494" s="1195"/>
      <c r="B1494" s="1196" t="s">
        <v>1547</v>
      </c>
      <c r="C1494" s="1196" t="s">
        <v>680</v>
      </c>
      <c r="D1494" s="1196" t="s">
        <v>107</v>
      </c>
      <c r="E1494" s="1197">
        <v>41390</v>
      </c>
      <c r="F1494" s="1198"/>
      <c r="G1494" s="1199"/>
      <c r="H1494" s="1199"/>
      <c r="I1494" s="1199"/>
      <c r="J1494" s="1200"/>
      <c r="K1494" s="1201">
        <v>120000</v>
      </c>
      <c r="L1494" s="1202"/>
      <c r="M1494" s="1203">
        <v>120000</v>
      </c>
      <c r="N1494" s="1204">
        <v>1.0015000000000001</v>
      </c>
      <c r="O1494" s="1205"/>
      <c r="P1494" s="1205">
        <v>180</v>
      </c>
      <c r="Q1494" s="1206"/>
      <c r="R1494" s="1207"/>
    </row>
    <row r="1495" spans="1:18">
      <c r="A1495" s="1195"/>
      <c r="B1495" s="1196" t="s">
        <v>1547</v>
      </c>
      <c r="C1495" s="1196" t="s">
        <v>680</v>
      </c>
      <c r="D1495" s="1196" t="s">
        <v>107</v>
      </c>
      <c r="E1495" s="1197">
        <v>41393</v>
      </c>
      <c r="F1495" s="1198"/>
      <c r="G1495" s="1199"/>
      <c r="H1495" s="1199"/>
      <c r="I1495" s="1199"/>
      <c r="J1495" s="1200"/>
      <c r="K1495" s="1201">
        <v>2380000</v>
      </c>
      <c r="L1495" s="1202"/>
      <c r="M1495" s="1203">
        <v>2380000</v>
      </c>
      <c r="N1495" s="1204">
        <v>1.0015000000000001</v>
      </c>
      <c r="O1495" s="1205"/>
      <c r="P1495" s="1205">
        <v>3570</v>
      </c>
      <c r="Q1495" s="1206">
        <v>90582.47</v>
      </c>
      <c r="R1495" s="1207">
        <v>107000</v>
      </c>
    </row>
    <row r="1496" spans="1:18">
      <c r="A1496" s="1195"/>
      <c r="B1496" s="1196" t="s">
        <v>1547</v>
      </c>
      <c r="C1496" s="1196" t="s">
        <v>680</v>
      </c>
      <c r="D1496" s="1196" t="s">
        <v>107</v>
      </c>
      <c r="E1496" s="1197">
        <v>41425</v>
      </c>
      <c r="F1496" s="1198"/>
      <c r="G1496" s="1199"/>
      <c r="H1496" s="1199"/>
      <c r="I1496" s="1199"/>
      <c r="J1496" s="1200"/>
      <c r="K1496" s="1201"/>
      <c r="L1496" s="1202">
        <v>-25000</v>
      </c>
      <c r="M1496" s="1203"/>
      <c r="N1496" s="1204"/>
      <c r="O1496" s="1205"/>
      <c r="P1496" s="1205"/>
      <c r="Q1496" s="1206"/>
      <c r="R1496" s="1207"/>
    </row>
    <row r="1497" spans="1:18">
      <c r="A1497" s="1195"/>
      <c r="B1497" s="1196" t="s">
        <v>1548</v>
      </c>
      <c r="C1497" s="1196" t="s">
        <v>1090</v>
      </c>
      <c r="D1497" s="1196" t="s">
        <v>81</v>
      </c>
      <c r="E1497" s="1197">
        <v>39843</v>
      </c>
      <c r="F1497" s="1198" t="s">
        <v>26</v>
      </c>
      <c r="G1497" s="1199">
        <v>11949000</v>
      </c>
      <c r="H1497" s="1199">
        <v>0</v>
      </c>
      <c r="I1497" s="1199">
        <v>13764140.41</v>
      </c>
      <c r="J1497" s="1200" t="s">
        <v>671</v>
      </c>
      <c r="K1497" s="1201"/>
      <c r="L1497" s="1202"/>
      <c r="M1497" s="1203"/>
      <c r="N1497" s="1204"/>
      <c r="O1497" s="1205"/>
      <c r="P1497" s="1205"/>
      <c r="Q1497" s="1206"/>
      <c r="R1497" s="1207"/>
    </row>
    <row r="1498" spans="1:18">
      <c r="A1498" s="1195"/>
      <c r="B1498" s="1196" t="s">
        <v>1548</v>
      </c>
      <c r="C1498" s="1196" t="s">
        <v>1090</v>
      </c>
      <c r="D1498" s="1196" t="s">
        <v>81</v>
      </c>
      <c r="E1498" s="1197">
        <v>41393</v>
      </c>
      <c r="F1498" s="1198"/>
      <c r="G1498" s="1199"/>
      <c r="H1498" s="1199"/>
      <c r="I1498" s="1199"/>
      <c r="J1498" s="1200"/>
      <c r="K1498" s="1201">
        <v>11949000</v>
      </c>
      <c r="L1498" s="1202"/>
      <c r="M1498" s="1203">
        <v>11949</v>
      </c>
      <c r="N1498" s="1204">
        <v>1091.0999999999999</v>
      </c>
      <c r="O1498" s="1205"/>
      <c r="P1498" s="1205">
        <v>1088673.3899999999</v>
      </c>
      <c r="Q1498" s="1206"/>
      <c r="R1498" s="1207"/>
    </row>
    <row r="1499" spans="1:18">
      <c r="A1499" s="1195"/>
      <c r="B1499" s="1196" t="s">
        <v>1548</v>
      </c>
      <c r="C1499" s="1196" t="s">
        <v>1090</v>
      </c>
      <c r="D1499" s="1196" t="s">
        <v>81</v>
      </c>
      <c r="E1499" s="1197">
        <v>41416</v>
      </c>
      <c r="F1499" s="1198"/>
      <c r="G1499" s="1199"/>
      <c r="H1499" s="1199"/>
      <c r="I1499" s="1199"/>
      <c r="J1499" s="1200"/>
      <c r="K1499" s="1201"/>
      <c r="L1499" s="1202"/>
      <c r="M1499" s="1203"/>
      <c r="N1499" s="1204"/>
      <c r="O1499" s="1205"/>
      <c r="P1499" s="1205"/>
      <c r="Q1499" s="1206">
        <v>234500</v>
      </c>
      <c r="R1499" s="1207">
        <v>237712</v>
      </c>
    </row>
    <row r="1500" spans="1:18">
      <c r="A1500" s="1195"/>
      <c r="B1500" s="1196" t="s">
        <v>1548</v>
      </c>
      <c r="C1500" s="1196" t="s">
        <v>1090</v>
      </c>
      <c r="D1500" s="1196" t="s">
        <v>81</v>
      </c>
      <c r="E1500" s="1197">
        <v>41425</v>
      </c>
      <c r="F1500" s="1198"/>
      <c r="G1500" s="1199"/>
      <c r="H1500" s="1199"/>
      <c r="I1500" s="1199"/>
      <c r="J1500" s="1200"/>
      <c r="K1500" s="1201"/>
      <c r="L1500" s="1202">
        <v>-130376.73</v>
      </c>
      <c r="M1500" s="1203"/>
      <c r="N1500" s="1204"/>
      <c r="O1500" s="1205"/>
      <c r="P1500" s="1205"/>
      <c r="Q1500" s="1206"/>
      <c r="R1500" s="1207"/>
    </row>
    <row r="1501" spans="1:18">
      <c r="A1501" s="1195">
        <v>20</v>
      </c>
      <c r="B1501" s="1196" t="s">
        <v>1549</v>
      </c>
      <c r="C1501" s="1196" t="s">
        <v>1083</v>
      </c>
      <c r="D1501" s="1196" t="s">
        <v>1084</v>
      </c>
      <c r="E1501" s="1197">
        <v>39787</v>
      </c>
      <c r="F1501" s="1198" t="s">
        <v>26</v>
      </c>
      <c r="G1501" s="1199">
        <v>935000000</v>
      </c>
      <c r="H1501" s="1199">
        <v>0</v>
      </c>
      <c r="I1501" s="1199">
        <v>1220280000</v>
      </c>
      <c r="J1501" s="1200" t="s">
        <v>655</v>
      </c>
      <c r="K1501" s="1201"/>
      <c r="L1501" s="1202"/>
      <c r="M1501" s="1203"/>
      <c r="N1501" s="1204"/>
      <c r="O1501" s="1205"/>
      <c r="P1501" s="1205"/>
      <c r="Q1501" s="1206"/>
      <c r="R1501" s="1207"/>
    </row>
    <row r="1502" spans="1:18">
      <c r="A1502" s="1195"/>
      <c r="B1502" s="1196" t="s">
        <v>1549</v>
      </c>
      <c r="C1502" s="1196" t="s">
        <v>1083</v>
      </c>
      <c r="D1502" s="1196" t="s">
        <v>1084</v>
      </c>
      <c r="E1502" s="1197">
        <v>41822</v>
      </c>
      <c r="F1502" s="1198"/>
      <c r="G1502" s="1199"/>
      <c r="H1502" s="1199"/>
      <c r="I1502" s="1199"/>
      <c r="J1502" s="1200"/>
      <c r="K1502" s="1201">
        <v>935000000</v>
      </c>
      <c r="L1502" s="1202"/>
      <c r="M1502" s="1203">
        <v>935000</v>
      </c>
      <c r="N1502" s="1204">
        <v>1000</v>
      </c>
      <c r="O1502" s="1205"/>
      <c r="P1502" s="1205"/>
      <c r="Q1502" s="1206"/>
      <c r="R1502" s="1207"/>
    </row>
    <row r="1503" spans="1:18">
      <c r="A1503" s="1195"/>
      <c r="B1503" s="1196" t="s">
        <v>1549</v>
      </c>
      <c r="C1503" s="1196" t="s">
        <v>1083</v>
      </c>
      <c r="D1503" s="1196" t="s">
        <v>1084</v>
      </c>
      <c r="E1503" s="1197">
        <v>41843</v>
      </c>
      <c r="F1503" s="1198"/>
      <c r="G1503" s="1199"/>
      <c r="H1503" s="1199"/>
      <c r="I1503" s="1199"/>
      <c r="J1503" s="1200"/>
      <c r="K1503" s="1201"/>
      <c r="L1503" s="1202"/>
      <c r="M1503" s="1203"/>
      <c r="N1503" s="1204"/>
      <c r="O1503" s="1205"/>
      <c r="P1503" s="1205"/>
      <c r="Q1503" s="1206">
        <v>3000000</v>
      </c>
      <c r="R1503" s="1207">
        <v>2093283.6</v>
      </c>
    </row>
    <row r="1504" spans="1:18">
      <c r="A1504" s="1195"/>
      <c r="B1504" s="1196" t="s">
        <v>1550</v>
      </c>
      <c r="C1504" s="1196" t="s">
        <v>942</v>
      </c>
      <c r="D1504" s="1196" t="s">
        <v>82</v>
      </c>
      <c r="E1504" s="1197">
        <v>39773</v>
      </c>
      <c r="F1504" s="1198" t="s">
        <v>26</v>
      </c>
      <c r="G1504" s="1199">
        <v>35000000</v>
      </c>
      <c r="H1504" s="1199">
        <v>0</v>
      </c>
      <c r="I1504" s="1199">
        <v>8283333.3300000001</v>
      </c>
      <c r="J1504" s="1200" t="s">
        <v>674</v>
      </c>
      <c r="K1504" s="1201"/>
      <c r="L1504" s="1202"/>
      <c r="M1504" s="1203"/>
      <c r="N1504" s="1204"/>
      <c r="O1504" s="1205"/>
      <c r="P1504" s="1205"/>
      <c r="Q1504" s="1206"/>
      <c r="R1504" s="1207"/>
    </row>
    <row r="1505" spans="1:18">
      <c r="A1505" s="1195"/>
      <c r="B1505" s="1196" t="s">
        <v>1550</v>
      </c>
      <c r="C1505" s="1196" t="s">
        <v>942</v>
      </c>
      <c r="D1505" s="1196" t="s">
        <v>82</v>
      </c>
      <c r="E1505" s="1197">
        <v>41976</v>
      </c>
      <c r="F1505" s="1198"/>
      <c r="G1505" s="1199"/>
      <c r="H1505" s="1199"/>
      <c r="I1505" s="1199"/>
      <c r="J1505" s="1200"/>
      <c r="K1505" s="1201">
        <v>2693800</v>
      </c>
      <c r="L1505" s="1202"/>
      <c r="M1505" s="1203">
        <v>26938</v>
      </c>
      <c r="N1505" s="1204">
        <v>100</v>
      </c>
      <c r="O1505" s="1205">
        <v>-24244200</v>
      </c>
      <c r="P1505" s="1205"/>
      <c r="Q1505" s="1206"/>
      <c r="R1505" s="1207"/>
    </row>
    <row r="1506" spans="1:18">
      <c r="A1506" s="1195"/>
      <c r="B1506" s="1196" t="s">
        <v>1550</v>
      </c>
      <c r="C1506" s="1196" t="s">
        <v>942</v>
      </c>
      <c r="D1506" s="1196" t="s">
        <v>82</v>
      </c>
      <c r="E1506" s="1197">
        <v>41977</v>
      </c>
      <c r="F1506" s="1198"/>
      <c r="G1506" s="1199"/>
      <c r="H1506" s="1199"/>
      <c r="I1506" s="1199"/>
      <c r="J1506" s="1200"/>
      <c r="K1506" s="1201">
        <v>806200</v>
      </c>
      <c r="L1506" s="1202"/>
      <c r="M1506" s="1203">
        <v>8062</v>
      </c>
      <c r="N1506" s="1204">
        <v>100</v>
      </c>
      <c r="O1506" s="1205">
        <v>-7255800</v>
      </c>
      <c r="P1506" s="1205"/>
      <c r="Q1506" s="1206"/>
      <c r="R1506" s="1207"/>
    </row>
    <row r="1507" spans="1:18">
      <c r="A1507" s="1195">
        <v>8</v>
      </c>
      <c r="B1507" s="1196" t="s">
        <v>1551</v>
      </c>
      <c r="C1507" s="1196" t="s">
        <v>1552</v>
      </c>
      <c r="D1507" s="1196" t="s">
        <v>96</v>
      </c>
      <c r="E1507" s="1197">
        <v>39906</v>
      </c>
      <c r="F1507" s="1198" t="s">
        <v>49</v>
      </c>
      <c r="G1507" s="1199">
        <v>2800000</v>
      </c>
      <c r="H1507" s="1199">
        <v>2800000</v>
      </c>
      <c r="I1507" s="1199">
        <v>132253</v>
      </c>
      <c r="J1507" s="1200" t="s">
        <v>660</v>
      </c>
      <c r="K1507" s="1201"/>
      <c r="L1507" s="1202"/>
      <c r="M1507" s="1203"/>
      <c r="N1507" s="1204"/>
      <c r="O1507" s="1205"/>
      <c r="P1507" s="1205"/>
      <c r="Q1507" s="1206"/>
      <c r="R1507" s="1207"/>
    </row>
    <row r="1508" spans="1:18">
      <c r="A1508" s="1195" t="s">
        <v>2029</v>
      </c>
      <c r="B1508" s="1196" t="s">
        <v>1553</v>
      </c>
      <c r="C1508" s="1196" t="s">
        <v>1554</v>
      </c>
      <c r="D1508" s="1196" t="s">
        <v>80</v>
      </c>
      <c r="E1508" s="1197">
        <v>39941</v>
      </c>
      <c r="F1508" s="1198" t="s">
        <v>159</v>
      </c>
      <c r="G1508" s="1199">
        <v>6784000</v>
      </c>
      <c r="H1508" s="1199">
        <v>0</v>
      </c>
      <c r="I1508" s="1199">
        <v>7444215.1200000001</v>
      </c>
      <c r="J1508" s="1200" t="s">
        <v>655</v>
      </c>
      <c r="K1508" s="1201"/>
      <c r="L1508" s="1202"/>
      <c r="M1508" s="1203"/>
      <c r="N1508" s="1204"/>
      <c r="O1508" s="1205"/>
      <c r="P1508" s="1205"/>
      <c r="Q1508" s="1206"/>
      <c r="R1508" s="1207"/>
    </row>
    <row r="1509" spans="1:18">
      <c r="A1509" s="1195"/>
      <c r="B1509" s="1196" t="s">
        <v>1553</v>
      </c>
      <c r="C1509" s="1196" t="s">
        <v>1554</v>
      </c>
      <c r="D1509" s="1196" t="s">
        <v>80</v>
      </c>
      <c r="E1509" s="1197">
        <v>40403</v>
      </c>
      <c r="F1509" s="1198"/>
      <c r="G1509" s="1199"/>
      <c r="H1509" s="1199"/>
      <c r="I1509" s="1199"/>
      <c r="J1509" s="1200"/>
      <c r="K1509" s="1201">
        <v>6784000</v>
      </c>
      <c r="L1509" s="1202"/>
      <c r="M1509" s="1203">
        <v>6784000</v>
      </c>
      <c r="N1509" s="1204">
        <v>1</v>
      </c>
      <c r="O1509" s="1205"/>
      <c r="P1509" s="1205"/>
      <c r="Q1509" s="1206"/>
      <c r="R1509" s="1207"/>
    </row>
    <row r="1510" spans="1:18">
      <c r="A1510" s="1195" t="s">
        <v>2054</v>
      </c>
      <c r="B1510" s="1196" t="s">
        <v>1555</v>
      </c>
      <c r="C1510" s="1196" t="s">
        <v>1556</v>
      </c>
      <c r="D1510" s="1196" t="s">
        <v>112</v>
      </c>
      <c r="E1510" s="1197">
        <v>39892</v>
      </c>
      <c r="F1510" s="1198" t="s">
        <v>49</v>
      </c>
      <c r="G1510" s="1199">
        <v>9500000</v>
      </c>
      <c r="H1510" s="1199">
        <v>0</v>
      </c>
      <c r="I1510" s="1199">
        <v>467412.5</v>
      </c>
      <c r="J1510" s="1200" t="s">
        <v>1966</v>
      </c>
      <c r="K1510" s="1201"/>
      <c r="L1510" s="1202"/>
      <c r="M1510" s="1203"/>
      <c r="N1510" s="1204"/>
      <c r="O1510" s="1205"/>
      <c r="P1510" s="1205"/>
      <c r="Q1510" s="1206"/>
      <c r="R1510" s="1207"/>
    </row>
    <row r="1511" spans="1:18">
      <c r="A1511" s="1195"/>
      <c r="B1511" s="1196" t="s">
        <v>1555</v>
      </c>
      <c r="C1511" s="1196" t="s">
        <v>1556</v>
      </c>
      <c r="D1511" s="1196" t="s">
        <v>112</v>
      </c>
      <c r="E1511" s="1197">
        <v>41135</v>
      </c>
      <c r="F1511" s="1198"/>
      <c r="G1511" s="1199"/>
      <c r="H1511" s="1199"/>
      <c r="I1511" s="1199"/>
      <c r="J1511" s="1200"/>
      <c r="K1511" s="1201"/>
      <c r="L1511" s="1202"/>
      <c r="M1511" s="1203"/>
      <c r="N1511" s="1204"/>
      <c r="O1511" s="1205">
        <v>-9500000</v>
      </c>
      <c r="P1511" s="1205"/>
      <c r="Q1511" s="1206"/>
      <c r="R1511" s="1207"/>
    </row>
    <row r="1512" spans="1:18">
      <c r="A1512" s="1195"/>
      <c r="B1512" s="1196" t="s">
        <v>1557</v>
      </c>
      <c r="C1512" s="1196" t="s">
        <v>1558</v>
      </c>
      <c r="D1512" s="1196" t="s">
        <v>174</v>
      </c>
      <c r="E1512" s="1197">
        <v>40088</v>
      </c>
      <c r="F1512" s="1198" t="s">
        <v>26</v>
      </c>
      <c r="G1512" s="1199">
        <v>22252000</v>
      </c>
      <c r="H1512" s="1199">
        <v>0</v>
      </c>
      <c r="I1512" s="1199">
        <v>23052240.289999999</v>
      </c>
      <c r="J1512" s="1200" t="s">
        <v>674</v>
      </c>
      <c r="K1512" s="1201"/>
      <c r="L1512" s="1202"/>
      <c r="M1512" s="1203"/>
      <c r="N1512" s="1204"/>
      <c r="O1512" s="1205"/>
      <c r="P1512" s="1205"/>
      <c r="Q1512" s="1206"/>
      <c r="R1512" s="1207"/>
    </row>
    <row r="1513" spans="1:18">
      <c r="A1513" s="1195"/>
      <c r="B1513" s="1196" t="s">
        <v>1557</v>
      </c>
      <c r="C1513" s="1196" t="s">
        <v>1558</v>
      </c>
      <c r="D1513" s="1196" t="s">
        <v>174</v>
      </c>
      <c r="E1513" s="1197">
        <v>41129</v>
      </c>
      <c r="F1513" s="1198"/>
      <c r="G1513" s="1199"/>
      <c r="H1513" s="1199"/>
      <c r="I1513" s="1199"/>
      <c r="J1513" s="1200"/>
      <c r="K1513" s="1201">
        <v>1678618.89</v>
      </c>
      <c r="L1513" s="1202"/>
      <c r="M1513" s="1203">
        <v>1863</v>
      </c>
      <c r="N1513" s="1204">
        <v>901</v>
      </c>
      <c r="O1513" s="1205">
        <v>-184381.11</v>
      </c>
      <c r="P1513" s="1205"/>
      <c r="Q1513" s="1206"/>
      <c r="R1513" s="1207"/>
    </row>
    <row r="1514" spans="1:18">
      <c r="A1514" s="1195"/>
      <c r="B1514" s="1196" t="s">
        <v>1557</v>
      </c>
      <c r="C1514" s="1196" t="s">
        <v>1558</v>
      </c>
      <c r="D1514" s="1196" t="s">
        <v>174</v>
      </c>
      <c r="E1514" s="1197">
        <v>41130</v>
      </c>
      <c r="F1514" s="1198"/>
      <c r="G1514" s="1199"/>
      <c r="H1514" s="1199"/>
      <c r="I1514" s="1199"/>
      <c r="J1514" s="1200"/>
      <c r="K1514" s="1201">
        <v>8575102.5099999998</v>
      </c>
      <c r="L1514" s="1202"/>
      <c r="M1514" s="1203">
        <v>9517</v>
      </c>
      <c r="N1514" s="1204">
        <v>901</v>
      </c>
      <c r="O1514" s="1205">
        <v>-941897.49</v>
      </c>
      <c r="P1514" s="1205"/>
      <c r="Q1514" s="1206"/>
      <c r="R1514" s="1207"/>
    </row>
    <row r="1515" spans="1:18">
      <c r="A1515" s="1195"/>
      <c r="B1515" s="1196" t="s">
        <v>1557</v>
      </c>
      <c r="C1515" s="1196" t="s">
        <v>1558</v>
      </c>
      <c r="D1515" s="1196" t="s">
        <v>174</v>
      </c>
      <c r="E1515" s="1197">
        <v>41131</v>
      </c>
      <c r="F1515" s="1198"/>
      <c r="G1515" s="1199"/>
      <c r="H1515" s="1199"/>
      <c r="I1515" s="1199"/>
      <c r="J1515" s="1200"/>
      <c r="K1515" s="1201">
        <v>9795998.1600000001</v>
      </c>
      <c r="L1515" s="1202"/>
      <c r="M1515" s="1203">
        <v>10872</v>
      </c>
      <c r="N1515" s="1204">
        <v>901</v>
      </c>
      <c r="O1515" s="1205">
        <v>-1076001.8400000001</v>
      </c>
      <c r="P1515" s="1205"/>
      <c r="Q1515" s="1206"/>
      <c r="R1515" s="1207"/>
    </row>
    <row r="1516" spans="1:18">
      <c r="A1516" s="1195"/>
      <c r="B1516" s="1196" t="s">
        <v>1557</v>
      </c>
      <c r="C1516" s="1196" t="s">
        <v>1558</v>
      </c>
      <c r="D1516" s="1196" t="s">
        <v>174</v>
      </c>
      <c r="E1516" s="1197">
        <v>41163</v>
      </c>
      <c r="F1516" s="1198"/>
      <c r="G1516" s="1199"/>
      <c r="H1516" s="1199"/>
      <c r="I1516" s="1199"/>
      <c r="J1516" s="1200"/>
      <c r="K1516" s="1201"/>
      <c r="L1516" s="1202">
        <v>-200497.2</v>
      </c>
      <c r="M1516" s="1203"/>
      <c r="N1516" s="1204"/>
      <c r="O1516" s="1205"/>
      <c r="P1516" s="1205"/>
      <c r="Q1516" s="1206"/>
      <c r="R1516" s="1207"/>
    </row>
    <row r="1517" spans="1:18">
      <c r="A1517" s="1195" t="s">
        <v>1980</v>
      </c>
      <c r="B1517" s="1196" t="s">
        <v>1559</v>
      </c>
      <c r="C1517" s="1196" t="s">
        <v>1272</v>
      </c>
      <c r="D1517" s="1196" t="s">
        <v>117</v>
      </c>
      <c r="E1517" s="1197">
        <v>39955</v>
      </c>
      <c r="F1517" s="1198" t="s">
        <v>160</v>
      </c>
      <c r="G1517" s="1199">
        <v>6349000</v>
      </c>
      <c r="H1517" s="1199">
        <v>0</v>
      </c>
      <c r="I1517" s="1199">
        <v>8778669.1099999994</v>
      </c>
      <c r="J1517" s="1200" t="s">
        <v>671</v>
      </c>
      <c r="K1517" s="1201"/>
      <c r="L1517" s="1202"/>
      <c r="M1517" s="1203"/>
      <c r="N1517" s="1204"/>
      <c r="O1517" s="1205"/>
      <c r="P1517" s="1205"/>
      <c r="Q1517" s="1206"/>
      <c r="R1517" s="1207"/>
    </row>
    <row r="1518" spans="1:18">
      <c r="A1518" s="1195"/>
      <c r="B1518" s="1196" t="s">
        <v>1559</v>
      </c>
      <c r="C1518" s="1196" t="s">
        <v>1272</v>
      </c>
      <c r="D1518" s="1196" t="s">
        <v>117</v>
      </c>
      <c r="E1518" s="1197">
        <v>41477</v>
      </c>
      <c r="F1518" s="1198"/>
      <c r="G1518" s="1199"/>
      <c r="H1518" s="1199"/>
      <c r="I1518" s="1199"/>
      <c r="J1518" s="1200"/>
      <c r="K1518" s="1201">
        <v>6349000</v>
      </c>
      <c r="L1518" s="1202"/>
      <c r="M1518" s="1203">
        <v>6349000</v>
      </c>
      <c r="N1518" s="1204">
        <v>1.2374000000000001</v>
      </c>
      <c r="O1518" s="1205"/>
      <c r="P1518" s="1205">
        <v>1507379.58</v>
      </c>
      <c r="Q1518" s="1206">
        <v>478590.75</v>
      </c>
      <c r="R1518" s="1207">
        <v>317000</v>
      </c>
    </row>
    <row r="1519" spans="1:18">
      <c r="A1519" s="1195"/>
      <c r="B1519" s="1196" t="s">
        <v>1559</v>
      </c>
      <c r="C1519" s="1196" t="s">
        <v>1272</v>
      </c>
      <c r="D1519" s="1196" t="s">
        <v>117</v>
      </c>
      <c r="E1519" s="1197">
        <v>41529</v>
      </c>
      <c r="F1519" s="1198"/>
      <c r="G1519" s="1199"/>
      <c r="H1519" s="1199"/>
      <c r="I1519" s="1199"/>
      <c r="J1519" s="1200"/>
      <c r="K1519" s="1201"/>
      <c r="L1519" s="1202">
        <v>-78563.8</v>
      </c>
      <c r="M1519" s="1203"/>
      <c r="N1519" s="1204"/>
      <c r="O1519" s="1205"/>
      <c r="P1519" s="1205"/>
      <c r="Q1519" s="1206"/>
      <c r="R1519" s="1207"/>
    </row>
    <row r="1520" spans="1:18">
      <c r="A1520" s="1195">
        <v>8</v>
      </c>
      <c r="B1520" s="1196" t="s">
        <v>1560</v>
      </c>
      <c r="C1520" s="1196" t="s">
        <v>1561</v>
      </c>
      <c r="D1520" s="1196" t="s">
        <v>81</v>
      </c>
      <c r="E1520" s="1197">
        <v>39864</v>
      </c>
      <c r="F1520" s="1198" t="s">
        <v>49</v>
      </c>
      <c r="G1520" s="1199">
        <v>4000000</v>
      </c>
      <c r="H1520" s="1199">
        <v>0</v>
      </c>
      <c r="I1520" s="1199">
        <v>4300522.22</v>
      </c>
      <c r="J1520" s="1200" t="s">
        <v>655</v>
      </c>
      <c r="K1520" s="1201"/>
      <c r="L1520" s="1202"/>
      <c r="M1520" s="1203"/>
      <c r="N1520" s="1204"/>
      <c r="O1520" s="1205"/>
      <c r="P1520" s="1205"/>
      <c r="Q1520" s="1206"/>
      <c r="R1520" s="1207"/>
    </row>
    <row r="1521" spans="1:18">
      <c r="A1521" s="1195"/>
      <c r="B1521" s="1196" t="s">
        <v>1560</v>
      </c>
      <c r="C1521" s="1196" t="s">
        <v>1561</v>
      </c>
      <c r="D1521" s="1196" t="s">
        <v>81</v>
      </c>
      <c r="E1521" s="1197">
        <v>41670</v>
      </c>
      <c r="F1521" s="1198"/>
      <c r="G1521" s="1199"/>
      <c r="H1521" s="1199"/>
      <c r="I1521" s="1199"/>
      <c r="J1521" s="1200"/>
      <c r="K1521" s="1201">
        <v>4000000</v>
      </c>
      <c r="L1521" s="1202"/>
      <c r="M1521" s="1203">
        <v>4000</v>
      </c>
      <c r="N1521" s="1204">
        <v>1000</v>
      </c>
      <c r="O1521" s="1205"/>
      <c r="P1521" s="1205"/>
      <c r="Q1521" s="1206">
        <v>200000</v>
      </c>
      <c r="R1521" s="1207">
        <v>200</v>
      </c>
    </row>
    <row r="1522" spans="1:18">
      <c r="A1522" s="1195">
        <v>80</v>
      </c>
      <c r="B1522" s="1196" t="s">
        <v>1562</v>
      </c>
      <c r="C1522" s="1196" t="s">
        <v>1425</v>
      </c>
      <c r="D1522" s="1196" t="s">
        <v>85</v>
      </c>
      <c r="E1522" s="1197">
        <v>39857</v>
      </c>
      <c r="F1522" s="1198" t="s">
        <v>26</v>
      </c>
      <c r="G1522" s="1199">
        <v>41400000</v>
      </c>
      <c r="H1522" s="1199">
        <v>0</v>
      </c>
      <c r="I1522" s="1199">
        <v>42446500</v>
      </c>
      <c r="J1522" s="1200" t="s">
        <v>655</v>
      </c>
      <c r="K1522" s="1201"/>
      <c r="L1522" s="1202"/>
      <c r="M1522" s="1203"/>
      <c r="N1522" s="1204"/>
      <c r="O1522" s="1205"/>
      <c r="P1522" s="1205"/>
      <c r="Q1522" s="1206"/>
      <c r="R1522" s="1207"/>
    </row>
    <row r="1523" spans="1:18">
      <c r="A1523" s="1195"/>
      <c r="B1523" s="1196" t="s">
        <v>1562</v>
      </c>
      <c r="C1523" s="1196" t="s">
        <v>1425</v>
      </c>
      <c r="D1523" s="1196" t="s">
        <v>85</v>
      </c>
      <c r="E1523" s="1197">
        <v>41373</v>
      </c>
      <c r="F1523" s="1198"/>
      <c r="G1523" s="1199"/>
      <c r="H1523" s="1199"/>
      <c r="I1523" s="1199"/>
      <c r="J1523" s="1200"/>
      <c r="K1523" s="1201">
        <v>41400000</v>
      </c>
      <c r="L1523" s="1202"/>
      <c r="M1523" s="1203">
        <v>41400</v>
      </c>
      <c r="N1523" s="1204">
        <v>1000</v>
      </c>
      <c r="O1523" s="1205"/>
      <c r="P1523" s="1205"/>
      <c r="Q1523" s="1206"/>
      <c r="R1523" s="1207"/>
    </row>
    <row r="1524" spans="1:18">
      <c r="A1524" s="1195" t="s">
        <v>1983</v>
      </c>
      <c r="B1524" s="1196" t="s">
        <v>1563</v>
      </c>
      <c r="C1524" s="1196" t="s">
        <v>1503</v>
      </c>
      <c r="D1524" s="1196" t="s">
        <v>81</v>
      </c>
      <c r="E1524" s="1197">
        <v>40137</v>
      </c>
      <c r="F1524" s="1198" t="s">
        <v>49</v>
      </c>
      <c r="G1524" s="1199">
        <v>10800000</v>
      </c>
      <c r="H1524" s="1199">
        <v>0</v>
      </c>
      <c r="I1524" s="1199">
        <v>11077694.890000001</v>
      </c>
      <c r="J1524" s="1200" t="s">
        <v>671</v>
      </c>
      <c r="K1524" s="1201"/>
      <c r="L1524" s="1202"/>
      <c r="M1524" s="1203"/>
      <c r="N1524" s="1204"/>
      <c r="O1524" s="1205"/>
      <c r="P1524" s="1205"/>
      <c r="Q1524" s="1206"/>
      <c r="R1524" s="1207"/>
    </row>
    <row r="1525" spans="1:18">
      <c r="A1525" s="1195"/>
      <c r="B1525" s="1196" t="s">
        <v>1563</v>
      </c>
      <c r="C1525" s="1196" t="s">
        <v>1503</v>
      </c>
      <c r="D1525" s="1196" t="s">
        <v>81</v>
      </c>
      <c r="E1525" s="1197">
        <v>41253</v>
      </c>
      <c r="F1525" s="1198"/>
      <c r="G1525" s="1199"/>
      <c r="H1525" s="1199"/>
      <c r="I1525" s="1199"/>
      <c r="J1525" s="1200"/>
      <c r="K1525" s="1201">
        <v>262635.09999999998</v>
      </c>
      <c r="L1525" s="1202"/>
      <c r="M1525" s="1203">
        <v>310</v>
      </c>
      <c r="N1525" s="1204">
        <v>847.2</v>
      </c>
      <c r="O1525" s="1205">
        <v>-47364.9</v>
      </c>
      <c r="P1525" s="1205"/>
      <c r="Q1525" s="1206">
        <v>83086.12</v>
      </c>
      <c r="R1525" s="1207">
        <v>97</v>
      </c>
    </row>
    <row r="1526" spans="1:18">
      <c r="A1526" s="1195"/>
      <c r="B1526" s="1196" t="s">
        <v>1563</v>
      </c>
      <c r="C1526" s="1196" t="s">
        <v>1503</v>
      </c>
      <c r="D1526" s="1196" t="s">
        <v>81</v>
      </c>
      <c r="E1526" s="1197">
        <v>41254</v>
      </c>
      <c r="F1526" s="1198"/>
      <c r="G1526" s="1199"/>
      <c r="H1526" s="1199"/>
      <c r="I1526" s="1199"/>
      <c r="J1526" s="1200"/>
      <c r="K1526" s="1201">
        <v>8887232.9000000004</v>
      </c>
      <c r="L1526" s="1202"/>
      <c r="M1526" s="1203">
        <v>10490</v>
      </c>
      <c r="N1526" s="1204">
        <v>847.2</v>
      </c>
      <c r="O1526" s="1205">
        <v>-1602767.1</v>
      </c>
      <c r="P1526" s="1205"/>
      <c r="Q1526" s="1206">
        <v>195295.2</v>
      </c>
      <c r="R1526" s="1207">
        <v>228</v>
      </c>
    </row>
    <row r="1527" spans="1:18">
      <c r="A1527" s="1195"/>
      <c r="B1527" s="1196" t="s">
        <v>1563</v>
      </c>
      <c r="C1527" s="1196" t="s">
        <v>1503</v>
      </c>
      <c r="D1527" s="1196" t="s">
        <v>81</v>
      </c>
      <c r="E1527" s="1197">
        <v>41285</v>
      </c>
      <c r="F1527" s="1198"/>
      <c r="G1527" s="1199"/>
      <c r="H1527" s="1199"/>
      <c r="I1527" s="1199"/>
      <c r="J1527" s="1200"/>
      <c r="K1527" s="1201"/>
      <c r="L1527" s="1202">
        <v>-91498.68</v>
      </c>
      <c r="M1527" s="1203"/>
      <c r="N1527" s="1204"/>
      <c r="O1527" s="1205"/>
      <c r="P1527" s="1205"/>
      <c r="Q1527" s="1206"/>
      <c r="R1527" s="1207"/>
    </row>
    <row r="1528" spans="1:18">
      <c r="A1528" s="1195" t="s">
        <v>2055</v>
      </c>
      <c r="B1528" s="1196" t="s">
        <v>1564</v>
      </c>
      <c r="C1528" s="1196" t="s">
        <v>1565</v>
      </c>
      <c r="D1528" s="1196" t="s">
        <v>80</v>
      </c>
      <c r="E1528" s="1197">
        <v>39836</v>
      </c>
      <c r="F1528" s="1198" t="s">
        <v>26</v>
      </c>
      <c r="G1528" s="1199">
        <v>25083000</v>
      </c>
      <c r="H1528" s="1199">
        <v>0</v>
      </c>
      <c r="I1528" s="1199">
        <v>2271405</v>
      </c>
      <c r="J1528" s="1200" t="s">
        <v>1967</v>
      </c>
      <c r="K1528" s="1201"/>
      <c r="L1528" s="1202"/>
      <c r="M1528" s="1203"/>
      <c r="N1528" s="1204"/>
      <c r="O1528" s="1205"/>
      <c r="P1528" s="1205"/>
      <c r="Q1528" s="1206"/>
      <c r="R1528" s="1207"/>
    </row>
    <row r="1529" spans="1:18">
      <c r="A1529" s="1195"/>
      <c r="B1529" s="1196" t="s">
        <v>1564</v>
      </c>
      <c r="C1529" s="1196" t="s">
        <v>1565</v>
      </c>
      <c r="D1529" s="1196" t="s">
        <v>80</v>
      </c>
      <c r="E1529" s="1197">
        <v>41215</v>
      </c>
      <c r="F1529" s="1198"/>
      <c r="G1529" s="1199"/>
      <c r="H1529" s="1199"/>
      <c r="I1529" s="1199"/>
      <c r="J1529" s="1200"/>
      <c r="K1529" s="1201"/>
      <c r="L1529" s="1202"/>
      <c r="M1529" s="1203"/>
      <c r="N1529" s="1204"/>
      <c r="O1529" s="1205">
        <v>-25083000</v>
      </c>
      <c r="P1529" s="1205"/>
      <c r="Q1529" s="1206"/>
      <c r="R1529" s="1207"/>
    </row>
    <row r="1530" spans="1:18">
      <c r="A1530" s="1195" t="s">
        <v>2005</v>
      </c>
      <c r="B1530" s="1196" t="s">
        <v>1566</v>
      </c>
      <c r="C1530" s="1196" t="s">
        <v>1012</v>
      </c>
      <c r="D1530" s="1196" t="s">
        <v>107</v>
      </c>
      <c r="E1530" s="1197">
        <v>39871</v>
      </c>
      <c r="F1530" s="1198" t="s">
        <v>49</v>
      </c>
      <c r="G1530" s="1199">
        <v>4960000</v>
      </c>
      <c r="H1530" s="1199">
        <v>0</v>
      </c>
      <c r="I1530" s="1199">
        <v>10836280.710000001</v>
      </c>
      <c r="J1530" s="1200" t="s">
        <v>655</v>
      </c>
      <c r="K1530" s="1201"/>
      <c r="L1530" s="1202"/>
      <c r="M1530" s="1203"/>
      <c r="N1530" s="1204"/>
      <c r="O1530" s="1205"/>
      <c r="P1530" s="1205"/>
      <c r="Q1530" s="1206"/>
      <c r="R1530" s="1207"/>
    </row>
    <row r="1531" spans="1:18">
      <c r="A1531" s="1195"/>
      <c r="B1531" s="1196" t="s">
        <v>1566</v>
      </c>
      <c r="C1531" s="1196" t="s">
        <v>1012</v>
      </c>
      <c r="D1531" s="1196" t="s">
        <v>107</v>
      </c>
      <c r="E1531" s="1197">
        <v>40176</v>
      </c>
      <c r="F1531" s="1198"/>
      <c r="G1531" s="1199">
        <v>3262000</v>
      </c>
      <c r="H1531" s="1199"/>
      <c r="I1531" s="1199"/>
      <c r="J1531" s="1200"/>
      <c r="K1531" s="1201"/>
      <c r="L1531" s="1202"/>
      <c r="M1531" s="1203"/>
      <c r="N1531" s="1204"/>
      <c r="O1531" s="1205"/>
      <c r="P1531" s="1205"/>
      <c r="Q1531" s="1206"/>
      <c r="R1531" s="1207"/>
    </row>
    <row r="1532" spans="1:18">
      <c r="A1532" s="1195"/>
      <c r="B1532" s="1196" t="s">
        <v>1566</v>
      </c>
      <c r="C1532" s="1196" t="s">
        <v>1012</v>
      </c>
      <c r="D1532" s="1196" t="s">
        <v>107</v>
      </c>
      <c r="E1532" s="1197">
        <v>41815</v>
      </c>
      <c r="F1532" s="1198"/>
      <c r="G1532" s="1199"/>
      <c r="H1532" s="1199"/>
      <c r="I1532" s="1199"/>
      <c r="J1532" s="1200"/>
      <c r="K1532" s="1201">
        <v>8222000</v>
      </c>
      <c r="L1532" s="1202"/>
      <c r="M1532" s="1203">
        <v>8222</v>
      </c>
      <c r="N1532" s="1204">
        <v>1000</v>
      </c>
      <c r="O1532" s="1205"/>
      <c r="P1532" s="1205"/>
      <c r="Q1532" s="1206">
        <v>248000</v>
      </c>
      <c r="R1532" s="1207">
        <v>248</v>
      </c>
    </row>
    <row r="1533" spans="1:18">
      <c r="A1533" s="1195">
        <v>12</v>
      </c>
      <c r="B1533" s="1196" t="s">
        <v>1567</v>
      </c>
      <c r="C1533" s="1196" t="s">
        <v>893</v>
      </c>
      <c r="D1533" s="1196" t="s">
        <v>80</v>
      </c>
      <c r="E1533" s="1197">
        <v>39843</v>
      </c>
      <c r="F1533" s="1198" t="s">
        <v>26</v>
      </c>
      <c r="G1533" s="1199">
        <v>243815000</v>
      </c>
      <c r="H1533" s="1199">
        <v>0</v>
      </c>
      <c r="I1533" s="1199">
        <v>290552132.92000002</v>
      </c>
      <c r="J1533" s="1200" t="s">
        <v>655</v>
      </c>
      <c r="K1533" s="1201"/>
      <c r="L1533" s="1202"/>
      <c r="M1533" s="1203"/>
      <c r="N1533" s="1204"/>
      <c r="O1533" s="1205"/>
      <c r="P1533" s="1205"/>
      <c r="Q1533" s="1206"/>
      <c r="R1533" s="1207"/>
    </row>
    <row r="1534" spans="1:18">
      <c r="A1534" s="1195"/>
      <c r="B1534" s="1196" t="s">
        <v>1567</v>
      </c>
      <c r="C1534" s="1196" t="s">
        <v>893</v>
      </c>
      <c r="D1534" s="1196" t="s">
        <v>80</v>
      </c>
      <c r="E1534" s="1197">
        <v>41206</v>
      </c>
      <c r="F1534" s="1198"/>
      <c r="G1534" s="1199"/>
      <c r="H1534" s="1199"/>
      <c r="I1534" s="1199"/>
      <c r="J1534" s="1200"/>
      <c r="K1534" s="1201">
        <v>243815000</v>
      </c>
      <c r="L1534" s="1202"/>
      <c r="M1534" s="1203">
        <v>243815</v>
      </c>
      <c r="N1534" s="1204">
        <v>1000</v>
      </c>
      <c r="O1534" s="1205"/>
      <c r="P1534" s="1205"/>
      <c r="Q1534" s="1206"/>
      <c r="R1534" s="1207"/>
    </row>
    <row r="1535" spans="1:18">
      <c r="A1535" s="1195"/>
      <c r="B1535" s="1196" t="s">
        <v>1567</v>
      </c>
      <c r="C1535" s="1196" t="s">
        <v>893</v>
      </c>
      <c r="D1535" s="1196" t="s">
        <v>80</v>
      </c>
      <c r="E1535" s="1197">
        <v>41227</v>
      </c>
      <c r="F1535" s="1198"/>
      <c r="G1535" s="1199"/>
      <c r="H1535" s="1199"/>
      <c r="I1535" s="1199"/>
      <c r="J1535" s="1200"/>
      <c r="K1535" s="1201"/>
      <c r="L1535" s="1202"/>
      <c r="M1535" s="1203"/>
      <c r="N1535" s="1204"/>
      <c r="O1535" s="1205"/>
      <c r="P1535" s="1205"/>
      <c r="Q1535" s="1206">
        <v>1225000</v>
      </c>
      <c r="R1535" s="1207">
        <v>645013</v>
      </c>
    </row>
    <row r="1536" spans="1:18">
      <c r="A1536" s="1195" t="s">
        <v>1985</v>
      </c>
      <c r="B1536" s="1196" t="s">
        <v>1568</v>
      </c>
      <c r="C1536" s="1196" t="s">
        <v>1569</v>
      </c>
      <c r="D1536" s="1196" t="s">
        <v>55</v>
      </c>
      <c r="E1536" s="1197">
        <v>40088</v>
      </c>
      <c r="F1536" s="1198" t="s">
        <v>49</v>
      </c>
      <c r="G1536" s="1199">
        <v>4000000</v>
      </c>
      <c r="H1536" s="1199">
        <v>0</v>
      </c>
      <c r="I1536" s="1199">
        <v>4596311.8</v>
      </c>
      <c r="J1536" s="1200" t="s">
        <v>655</v>
      </c>
      <c r="K1536" s="1201"/>
      <c r="L1536" s="1202"/>
      <c r="M1536" s="1203"/>
      <c r="N1536" s="1204"/>
      <c r="O1536" s="1205"/>
      <c r="P1536" s="1205"/>
      <c r="Q1536" s="1206"/>
      <c r="R1536" s="1207"/>
    </row>
    <row r="1537" spans="1:18">
      <c r="A1537" s="1195"/>
      <c r="B1537" s="1196" t="s">
        <v>1568</v>
      </c>
      <c r="C1537" s="1196" t="s">
        <v>1569</v>
      </c>
      <c r="D1537" s="1196" t="s">
        <v>55</v>
      </c>
      <c r="E1537" s="1197">
        <v>40801</v>
      </c>
      <c r="F1537" s="1198"/>
      <c r="G1537" s="1199"/>
      <c r="H1537" s="1199"/>
      <c r="I1537" s="1199"/>
      <c r="J1537" s="1200"/>
      <c r="K1537" s="1201">
        <v>4000000</v>
      </c>
      <c r="L1537" s="1202"/>
      <c r="M1537" s="1203">
        <v>4000</v>
      </c>
      <c r="N1537" s="1204">
        <v>1000</v>
      </c>
      <c r="O1537" s="1205"/>
      <c r="P1537" s="1205"/>
      <c r="Q1537" s="1206">
        <v>175000</v>
      </c>
      <c r="R1537" s="1207">
        <v>175</v>
      </c>
    </row>
    <row r="1538" spans="1:18">
      <c r="A1538" s="1195">
        <v>88</v>
      </c>
      <c r="B1538" s="1196" t="s">
        <v>1570</v>
      </c>
      <c r="C1538" s="1196" t="s">
        <v>760</v>
      </c>
      <c r="D1538" s="1196" t="s">
        <v>86</v>
      </c>
      <c r="E1538" s="1197">
        <v>39766</v>
      </c>
      <c r="F1538" s="1198" t="s">
        <v>26</v>
      </c>
      <c r="G1538" s="1199">
        <v>151500000</v>
      </c>
      <c r="H1538" s="1199">
        <v>0</v>
      </c>
      <c r="I1538" s="1199">
        <v>199100113.41</v>
      </c>
      <c r="J1538" s="1200" t="s">
        <v>671</v>
      </c>
      <c r="K1538" s="1201"/>
      <c r="L1538" s="1202"/>
      <c r="M1538" s="1203"/>
      <c r="N1538" s="1204"/>
      <c r="O1538" s="1205"/>
      <c r="P1538" s="1205"/>
      <c r="Q1538" s="1206"/>
      <c r="R1538" s="1207"/>
    </row>
    <row r="1539" spans="1:18">
      <c r="A1539" s="1195"/>
      <c r="B1539" s="1196" t="s">
        <v>1570</v>
      </c>
      <c r="C1539" s="1196" t="s">
        <v>760</v>
      </c>
      <c r="D1539" s="1196" t="s">
        <v>86</v>
      </c>
      <c r="E1539" s="1197">
        <v>41142</v>
      </c>
      <c r="F1539" s="1198"/>
      <c r="G1539" s="1199"/>
      <c r="H1539" s="1199"/>
      <c r="I1539" s="1199"/>
      <c r="J1539" s="1200"/>
      <c r="K1539" s="1201">
        <v>151500000</v>
      </c>
      <c r="L1539" s="1202"/>
      <c r="M1539" s="1203">
        <v>151500</v>
      </c>
      <c r="N1539" s="1204">
        <v>1000</v>
      </c>
      <c r="O1539" s="1205"/>
      <c r="P1539" s="1205"/>
      <c r="Q1539" s="1206"/>
      <c r="R1539" s="1207"/>
    </row>
    <row r="1540" spans="1:18">
      <c r="A1540" s="1195"/>
      <c r="B1540" s="1196" t="s">
        <v>1570</v>
      </c>
      <c r="C1540" s="1196" t="s">
        <v>760</v>
      </c>
      <c r="D1540" s="1196" t="s">
        <v>86</v>
      </c>
      <c r="E1540" s="1197">
        <v>41353</v>
      </c>
      <c r="F1540" s="1198"/>
      <c r="G1540" s="1199"/>
      <c r="H1540" s="1199"/>
      <c r="I1540" s="1199"/>
      <c r="J1540" s="1200"/>
      <c r="K1540" s="1201"/>
      <c r="L1540" s="1202"/>
      <c r="M1540" s="1203"/>
      <c r="N1540" s="1204"/>
      <c r="O1540" s="1205"/>
      <c r="P1540" s="1205">
        <v>71.62</v>
      </c>
      <c r="Q1540" s="1206"/>
      <c r="R1540" s="1207"/>
    </row>
    <row r="1541" spans="1:18">
      <c r="A1541" s="1195"/>
      <c r="B1541" s="1196" t="s">
        <v>1570</v>
      </c>
      <c r="C1541" s="1196" t="s">
        <v>760</v>
      </c>
      <c r="D1541" s="1196" t="s">
        <v>86</v>
      </c>
      <c r="E1541" s="1197">
        <v>41358</v>
      </c>
      <c r="F1541" s="1198"/>
      <c r="G1541" s="1199"/>
      <c r="H1541" s="1199"/>
      <c r="I1541" s="1199"/>
      <c r="J1541" s="1200"/>
      <c r="K1541" s="1201"/>
      <c r="L1541" s="1202"/>
      <c r="M1541" s="1203"/>
      <c r="N1541" s="1204"/>
      <c r="O1541" s="1205"/>
      <c r="P1541" s="1205">
        <v>19047005.120000001</v>
      </c>
      <c r="Q1541" s="1206"/>
      <c r="R1541" s="1207"/>
    </row>
    <row r="1542" spans="1:18">
      <c r="A1542" s="1195">
        <v>107</v>
      </c>
      <c r="B1542" s="1196" t="s">
        <v>1571</v>
      </c>
      <c r="C1542" s="1196" t="s">
        <v>846</v>
      </c>
      <c r="D1542" s="1196" t="s">
        <v>92</v>
      </c>
      <c r="E1542" s="1197">
        <v>39885</v>
      </c>
      <c r="F1542" s="1198" t="s">
        <v>26</v>
      </c>
      <c r="G1542" s="1199">
        <v>9266000</v>
      </c>
      <c r="H1542" s="1199">
        <v>0</v>
      </c>
      <c r="I1542" s="1199">
        <v>5639391</v>
      </c>
      <c r="J1542" s="1200" t="s">
        <v>671</v>
      </c>
      <c r="K1542" s="1201"/>
      <c r="L1542" s="1202"/>
      <c r="M1542" s="1203"/>
      <c r="N1542" s="1204"/>
      <c r="O1542" s="1205"/>
      <c r="P1542" s="1205"/>
      <c r="Q1542" s="1206"/>
      <c r="R1542" s="1207"/>
    </row>
    <row r="1543" spans="1:18">
      <c r="A1543" s="1195"/>
      <c r="B1543" s="1196" t="s">
        <v>1571</v>
      </c>
      <c r="C1543" s="1196" t="s">
        <v>846</v>
      </c>
      <c r="D1543" s="1196" t="s">
        <v>92</v>
      </c>
      <c r="E1543" s="1197">
        <v>41759</v>
      </c>
      <c r="F1543" s="1198"/>
      <c r="G1543" s="1199"/>
      <c r="H1543" s="1199"/>
      <c r="I1543" s="1199"/>
      <c r="J1543" s="1200"/>
      <c r="K1543" s="1201">
        <v>5096300</v>
      </c>
      <c r="L1543" s="1202"/>
      <c r="M1543" s="1203">
        <v>9266</v>
      </c>
      <c r="N1543" s="1204">
        <v>550</v>
      </c>
      <c r="O1543" s="1205">
        <v>-4169700</v>
      </c>
      <c r="P1543" s="1205"/>
      <c r="Q1543" s="1206"/>
      <c r="R1543" s="1207"/>
    </row>
    <row r="1544" spans="1:18">
      <c r="A1544" s="1195" t="s">
        <v>1977</v>
      </c>
      <c r="B1544" s="1196" t="s">
        <v>1572</v>
      </c>
      <c r="C1544" s="1196" t="s">
        <v>1573</v>
      </c>
      <c r="D1544" s="1196" t="s">
        <v>123</v>
      </c>
      <c r="E1544" s="1197">
        <v>39871</v>
      </c>
      <c r="F1544" s="1198" t="s">
        <v>49</v>
      </c>
      <c r="G1544" s="1199">
        <v>9270000</v>
      </c>
      <c r="H1544" s="1199">
        <v>0</v>
      </c>
      <c r="I1544" s="1199">
        <v>10536802</v>
      </c>
      <c r="J1544" s="1200" t="s">
        <v>655</v>
      </c>
      <c r="K1544" s="1201"/>
      <c r="L1544" s="1202"/>
      <c r="M1544" s="1203"/>
      <c r="N1544" s="1204"/>
      <c r="O1544" s="1205"/>
      <c r="P1544" s="1205"/>
      <c r="Q1544" s="1206"/>
      <c r="R1544" s="1207"/>
    </row>
    <row r="1545" spans="1:18">
      <c r="A1545" s="1195"/>
      <c r="B1545" s="1196" t="s">
        <v>1572</v>
      </c>
      <c r="C1545" s="1196" t="s">
        <v>1573</v>
      </c>
      <c r="D1545" s="1196" t="s">
        <v>123</v>
      </c>
      <c r="E1545" s="1197">
        <v>40450</v>
      </c>
      <c r="F1545" s="1198"/>
      <c r="G1545" s="1199"/>
      <c r="H1545" s="1199"/>
      <c r="I1545" s="1199"/>
      <c r="J1545" s="1200"/>
      <c r="K1545" s="1201">
        <v>9270000</v>
      </c>
      <c r="L1545" s="1202"/>
      <c r="M1545" s="1203">
        <v>9270</v>
      </c>
      <c r="N1545" s="1204">
        <v>1000</v>
      </c>
      <c r="O1545" s="1205"/>
      <c r="P1545" s="1205"/>
      <c r="Q1545" s="1206">
        <v>464000</v>
      </c>
      <c r="R1545" s="1207">
        <v>464</v>
      </c>
    </row>
    <row r="1546" spans="1:18">
      <c r="A1546" s="1195" t="s">
        <v>1978</v>
      </c>
      <c r="B1546" s="1196" t="s">
        <v>1574</v>
      </c>
      <c r="C1546" s="1196" t="s">
        <v>1575</v>
      </c>
      <c r="D1546" s="1196" t="s">
        <v>87</v>
      </c>
      <c r="E1546" s="1197">
        <v>39829</v>
      </c>
      <c r="F1546" s="1198" t="s">
        <v>49</v>
      </c>
      <c r="G1546" s="1199">
        <v>4500000</v>
      </c>
      <c r="H1546" s="1199">
        <v>0</v>
      </c>
      <c r="I1546" s="1199">
        <v>5355156.75</v>
      </c>
      <c r="J1546" s="1200" t="s">
        <v>655</v>
      </c>
      <c r="K1546" s="1201"/>
      <c r="L1546" s="1202"/>
      <c r="M1546" s="1203"/>
      <c r="N1546" s="1204"/>
      <c r="O1546" s="1205"/>
      <c r="P1546" s="1205"/>
      <c r="Q1546" s="1206"/>
      <c r="R1546" s="1207"/>
    </row>
    <row r="1547" spans="1:18">
      <c r="A1547" s="1195"/>
      <c r="B1547" s="1196" t="s">
        <v>1574</v>
      </c>
      <c r="C1547" s="1196" t="s">
        <v>1575</v>
      </c>
      <c r="D1547" s="1196" t="s">
        <v>87</v>
      </c>
      <c r="E1547" s="1197">
        <v>40766</v>
      </c>
      <c r="F1547" s="1198"/>
      <c r="G1547" s="1199"/>
      <c r="H1547" s="1199"/>
      <c r="I1547" s="1199"/>
      <c r="J1547" s="1200"/>
      <c r="K1547" s="1201">
        <v>4500000</v>
      </c>
      <c r="L1547" s="1202"/>
      <c r="M1547" s="1203">
        <v>4500</v>
      </c>
      <c r="N1547" s="1204">
        <v>1000</v>
      </c>
      <c r="O1547" s="1205"/>
      <c r="P1547" s="1205"/>
      <c r="Q1547" s="1206">
        <v>225000</v>
      </c>
      <c r="R1547" s="1207">
        <v>225</v>
      </c>
    </row>
    <row r="1548" spans="1:18">
      <c r="A1548" s="1195"/>
      <c r="B1548" s="1196" t="s">
        <v>1576</v>
      </c>
      <c r="C1548" s="1196" t="s">
        <v>1577</v>
      </c>
      <c r="D1548" s="1196" t="s">
        <v>90</v>
      </c>
      <c r="E1548" s="1197">
        <v>39829</v>
      </c>
      <c r="F1548" s="1198" t="s">
        <v>26</v>
      </c>
      <c r="G1548" s="1199">
        <v>32538000</v>
      </c>
      <c r="H1548" s="1199">
        <v>0</v>
      </c>
      <c r="I1548" s="1199">
        <v>35195847.130000003</v>
      </c>
      <c r="J1548" s="1200" t="s">
        <v>671</v>
      </c>
      <c r="K1548" s="1201"/>
      <c r="L1548" s="1202"/>
      <c r="M1548" s="1203"/>
      <c r="N1548" s="1204"/>
      <c r="O1548" s="1205"/>
      <c r="P1548" s="1205"/>
      <c r="Q1548" s="1206"/>
      <c r="R1548" s="1207"/>
    </row>
    <row r="1549" spans="1:18">
      <c r="A1549" s="1195"/>
      <c r="B1549" s="1196" t="s">
        <v>1576</v>
      </c>
      <c r="C1549" s="1196" t="s">
        <v>1577</v>
      </c>
      <c r="D1549" s="1196" t="s">
        <v>90</v>
      </c>
      <c r="E1549" s="1197">
        <v>41093</v>
      </c>
      <c r="F1549" s="1198"/>
      <c r="G1549" s="1199"/>
      <c r="H1549" s="1199"/>
      <c r="I1549" s="1199"/>
      <c r="J1549" s="1200"/>
      <c r="K1549" s="1201">
        <v>28893744</v>
      </c>
      <c r="L1549" s="1202">
        <v>-433406.16</v>
      </c>
      <c r="M1549" s="1203">
        <v>32538</v>
      </c>
      <c r="N1549" s="1204">
        <v>888</v>
      </c>
      <c r="O1549" s="1205">
        <v>-3644256</v>
      </c>
      <c r="P1549" s="1205"/>
      <c r="Q1549" s="1206"/>
      <c r="R1549" s="1207"/>
    </row>
    <row r="1550" spans="1:18">
      <c r="A1550" s="1195"/>
      <c r="B1550" s="1196" t="s">
        <v>1576</v>
      </c>
      <c r="C1550" s="1196" t="s">
        <v>1577</v>
      </c>
      <c r="D1550" s="1196" t="s">
        <v>90</v>
      </c>
      <c r="E1550" s="1197">
        <v>41129</v>
      </c>
      <c r="F1550" s="1198"/>
      <c r="G1550" s="1199"/>
      <c r="H1550" s="1199"/>
      <c r="I1550" s="1199"/>
      <c r="J1550" s="1200"/>
      <c r="K1550" s="1201"/>
      <c r="L1550" s="1202"/>
      <c r="M1550" s="1203"/>
      <c r="N1550" s="1204"/>
      <c r="O1550" s="1205"/>
      <c r="P1550" s="1205"/>
      <c r="Q1550" s="1206">
        <v>1100000</v>
      </c>
      <c r="R1550" s="1207">
        <v>778421</v>
      </c>
    </row>
    <row r="1551" spans="1:18">
      <c r="A1551" s="1195">
        <v>44</v>
      </c>
      <c r="B1551" s="1196" t="s">
        <v>1578</v>
      </c>
      <c r="C1551" s="1196" t="s">
        <v>1579</v>
      </c>
      <c r="D1551" s="1196" t="s">
        <v>80</v>
      </c>
      <c r="E1551" s="1197">
        <v>39857</v>
      </c>
      <c r="F1551" s="1198" t="s">
        <v>26</v>
      </c>
      <c r="G1551" s="1199">
        <v>38237000</v>
      </c>
      <c r="H1551" s="1199">
        <v>0</v>
      </c>
      <c r="I1551" s="1199">
        <v>44286567.329999998</v>
      </c>
      <c r="J1551" s="1200" t="s">
        <v>655</v>
      </c>
      <c r="K1551" s="1201"/>
      <c r="L1551" s="1202"/>
      <c r="M1551" s="1203"/>
      <c r="N1551" s="1204"/>
      <c r="O1551" s="1205"/>
      <c r="P1551" s="1205"/>
      <c r="Q1551" s="1206"/>
      <c r="R1551" s="1207"/>
    </row>
    <row r="1552" spans="1:18">
      <c r="A1552" s="1195"/>
      <c r="B1552" s="1196" t="s">
        <v>1578</v>
      </c>
      <c r="C1552" s="1196" t="s">
        <v>1579</v>
      </c>
      <c r="D1552" s="1196" t="s">
        <v>80</v>
      </c>
      <c r="E1552" s="1197">
        <v>40801</v>
      </c>
      <c r="F1552" s="1198"/>
      <c r="G1552" s="1199"/>
      <c r="H1552" s="1199"/>
      <c r="I1552" s="1199"/>
      <c r="J1552" s="1200"/>
      <c r="K1552" s="1201">
        <v>38237000</v>
      </c>
      <c r="L1552" s="1202"/>
      <c r="M1552" s="1203">
        <v>38237</v>
      </c>
      <c r="N1552" s="1204">
        <v>1000</v>
      </c>
      <c r="O1552" s="1205"/>
      <c r="P1552" s="1205"/>
      <c r="Q1552" s="1206"/>
      <c r="R1552" s="1207"/>
    </row>
    <row r="1553" spans="1:18">
      <c r="A1553" s="1195"/>
      <c r="B1553" s="1196" t="s">
        <v>1578</v>
      </c>
      <c r="C1553" s="1196" t="s">
        <v>1579</v>
      </c>
      <c r="D1553" s="1196" t="s">
        <v>80</v>
      </c>
      <c r="E1553" s="1197">
        <v>40863</v>
      </c>
      <c r="F1553" s="1198"/>
      <c r="G1553" s="1199"/>
      <c r="H1553" s="1199"/>
      <c r="I1553" s="1199"/>
      <c r="J1553" s="1200"/>
      <c r="K1553" s="1201"/>
      <c r="L1553" s="1202"/>
      <c r="M1553" s="1203"/>
      <c r="N1553" s="1204"/>
      <c r="O1553" s="1205"/>
      <c r="P1553" s="1205"/>
      <c r="Q1553" s="1206">
        <v>1100000</v>
      </c>
      <c r="R1553" s="1207">
        <v>521888</v>
      </c>
    </row>
    <row r="1554" spans="1:18">
      <c r="A1554" s="1195">
        <v>8</v>
      </c>
      <c r="B1554" s="1196" t="s">
        <v>1580</v>
      </c>
      <c r="C1554" s="1196" t="s">
        <v>981</v>
      </c>
      <c r="D1554" s="1196" t="s">
        <v>55</v>
      </c>
      <c r="E1554" s="1197">
        <v>40116</v>
      </c>
      <c r="F1554" s="1198" t="s">
        <v>49</v>
      </c>
      <c r="G1554" s="1199">
        <v>6229000</v>
      </c>
      <c r="H1554" s="1199">
        <v>0</v>
      </c>
      <c r="I1554" s="1199">
        <v>7190593.3300000001</v>
      </c>
      <c r="J1554" s="1200" t="s">
        <v>655</v>
      </c>
      <c r="K1554" s="1201"/>
      <c r="L1554" s="1202"/>
      <c r="M1554" s="1203"/>
      <c r="N1554" s="1204"/>
      <c r="O1554" s="1205"/>
      <c r="P1554" s="1205"/>
      <c r="Q1554" s="1206"/>
      <c r="R1554" s="1207"/>
    </row>
    <row r="1555" spans="1:18">
      <c r="A1555" s="1195"/>
      <c r="B1555" s="1196" t="s">
        <v>1580</v>
      </c>
      <c r="C1555" s="1196" t="s">
        <v>981</v>
      </c>
      <c r="D1555" s="1196" t="s">
        <v>55</v>
      </c>
      <c r="E1555" s="1197">
        <v>41547</v>
      </c>
      <c r="F1555" s="1198"/>
      <c r="G1555" s="1199"/>
      <c r="H1555" s="1199"/>
      <c r="I1555" s="1199"/>
      <c r="J1555" s="1200"/>
      <c r="K1555" s="1201">
        <v>6229000</v>
      </c>
      <c r="L1555" s="1202"/>
      <c r="M1555" s="1203">
        <v>6229</v>
      </c>
      <c r="N1555" s="1204">
        <v>1000</v>
      </c>
      <c r="O1555" s="1205"/>
      <c r="P1555" s="1205"/>
      <c r="Q1555" s="1206">
        <v>311000</v>
      </c>
      <c r="R1555" s="1207">
        <v>311</v>
      </c>
    </row>
    <row r="1556" spans="1:18">
      <c r="A1556" s="1195" t="s">
        <v>1983</v>
      </c>
      <c r="B1556" s="1196" t="s">
        <v>1581</v>
      </c>
      <c r="C1556" s="1196" t="s">
        <v>1582</v>
      </c>
      <c r="D1556" s="1196" t="s">
        <v>105</v>
      </c>
      <c r="E1556" s="1197">
        <v>39983</v>
      </c>
      <c r="F1556" s="1198" t="s">
        <v>49</v>
      </c>
      <c r="G1556" s="1199">
        <v>8900000</v>
      </c>
      <c r="H1556" s="1199">
        <v>0</v>
      </c>
      <c r="I1556" s="1199">
        <v>9139863.6099999994</v>
      </c>
      <c r="J1556" s="1200" t="s">
        <v>671</v>
      </c>
      <c r="K1556" s="1201"/>
      <c r="L1556" s="1202"/>
      <c r="M1556" s="1203"/>
      <c r="N1556" s="1204"/>
      <c r="O1556" s="1205"/>
      <c r="P1556" s="1205"/>
      <c r="Q1556" s="1206"/>
      <c r="R1556" s="1207"/>
    </row>
    <row r="1557" spans="1:18">
      <c r="A1557" s="1195"/>
      <c r="B1557" s="1196" t="s">
        <v>1581</v>
      </c>
      <c r="C1557" s="1196" t="s">
        <v>1582</v>
      </c>
      <c r="D1557" s="1196" t="s">
        <v>105</v>
      </c>
      <c r="E1557" s="1197">
        <v>41542</v>
      </c>
      <c r="F1557" s="1198"/>
      <c r="G1557" s="1199"/>
      <c r="H1557" s="1199"/>
      <c r="I1557" s="1199"/>
      <c r="J1557" s="1200"/>
      <c r="K1557" s="1201">
        <v>8073279</v>
      </c>
      <c r="L1557" s="1202"/>
      <c r="M1557" s="1203">
        <v>8900</v>
      </c>
      <c r="N1557" s="1204">
        <v>907.1</v>
      </c>
      <c r="O1557" s="1205">
        <v>-826721</v>
      </c>
      <c r="P1557" s="1205"/>
      <c r="Q1557" s="1206">
        <v>253383.25</v>
      </c>
      <c r="R1557" s="1207">
        <v>268</v>
      </c>
    </row>
    <row r="1558" spans="1:18">
      <c r="A1558" s="1195"/>
      <c r="B1558" s="1196" t="s">
        <v>1581</v>
      </c>
      <c r="C1558" s="1196" t="s">
        <v>1582</v>
      </c>
      <c r="D1558" s="1196" t="s">
        <v>105</v>
      </c>
      <c r="E1558" s="1197">
        <v>41576</v>
      </c>
      <c r="F1558" s="1198"/>
      <c r="G1558" s="1199"/>
      <c r="H1558" s="1199"/>
      <c r="I1558" s="1199"/>
      <c r="J1558" s="1200"/>
      <c r="K1558" s="1201"/>
      <c r="L1558" s="1202">
        <v>-80732.789999999994</v>
      </c>
      <c r="M1558" s="1203"/>
      <c r="N1558" s="1204"/>
      <c r="O1558" s="1205"/>
      <c r="P1558" s="1205"/>
      <c r="Q1558" s="1206"/>
      <c r="R1558" s="1207"/>
    </row>
    <row r="1559" spans="1:18">
      <c r="A1559" s="1195" t="s">
        <v>1978</v>
      </c>
      <c r="B1559" s="1196" t="s">
        <v>1583</v>
      </c>
      <c r="C1559" s="1196" t="s">
        <v>1584</v>
      </c>
      <c r="D1559" s="1196" t="s">
        <v>81</v>
      </c>
      <c r="E1559" s="1197">
        <v>39829</v>
      </c>
      <c r="F1559" s="1198" t="s">
        <v>49</v>
      </c>
      <c r="G1559" s="1199">
        <v>3800000</v>
      </c>
      <c r="H1559" s="1199">
        <v>0</v>
      </c>
      <c r="I1559" s="1199">
        <v>4510626.3899999997</v>
      </c>
      <c r="J1559" s="1200" t="s">
        <v>655</v>
      </c>
      <c r="K1559" s="1201"/>
      <c r="L1559" s="1202"/>
      <c r="M1559" s="1203"/>
      <c r="N1559" s="1204"/>
      <c r="O1559" s="1205"/>
      <c r="P1559" s="1205"/>
      <c r="Q1559" s="1206"/>
      <c r="R1559" s="1207"/>
    </row>
    <row r="1560" spans="1:18">
      <c r="A1560" s="1195"/>
      <c r="B1560" s="1196" t="s">
        <v>1583</v>
      </c>
      <c r="C1560" s="1196" t="s">
        <v>1584</v>
      </c>
      <c r="D1560" s="1196" t="s">
        <v>81</v>
      </c>
      <c r="E1560" s="1197">
        <v>40745</v>
      </c>
      <c r="F1560" s="1198"/>
      <c r="G1560" s="1199"/>
      <c r="H1560" s="1199"/>
      <c r="I1560" s="1199"/>
      <c r="J1560" s="1200"/>
      <c r="K1560" s="1201">
        <v>3800000</v>
      </c>
      <c r="L1560" s="1202"/>
      <c r="M1560" s="1203">
        <v>3800</v>
      </c>
      <c r="N1560" s="1204">
        <v>1000</v>
      </c>
      <c r="O1560" s="1205"/>
      <c r="P1560" s="1205"/>
      <c r="Q1560" s="1206">
        <v>190000</v>
      </c>
      <c r="R1560" s="1207">
        <v>190</v>
      </c>
    </row>
    <row r="1561" spans="1:18">
      <c r="A1561" s="1195" t="s">
        <v>1978</v>
      </c>
      <c r="B1561" s="1196" t="s">
        <v>1585</v>
      </c>
      <c r="C1561" s="1196" t="s">
        <v>1586</v>
      </c>
      <c r="D1561" s="1196" t="s">
        <v>107</v>
      </c>
      <c r="E1561" s="1197">
        <v>39822</v>
      </c>
      <c r="F1561" s="1198" t="s">
        <v>49</v>
      </c>
      <c r="G1561" s="1199">
        <v>2995000</v>
      </c>
      <c r="H1561" s="1199">
        <v>0</v>
      </c>
      <c r="I1561" s="1199">
        <v>3570810.92</v>
      </c>
      <c r="J1561" s="1200" t="s">
        <v>655</v>
      </c>
      <c r="K1561" s="1201"/>
      <c r="L1561" s="1202"/>
      <c r="M1561" s="1203"/>
      <c r="N1561" s="1204"/>
      <c r="O1561" s="1205"/>
      <c r="P1561" s="1205"/>
      <c r="Q1561" s="1206"/>
      <c r="R1561" s="1207"/>
    </row>
    <row r="1562" spans="1:18">
      <c r="A1562" s="1195"/>
      <c r="B1562" s="1196" t="s">
        <v>1585</v>
      </c>
      <c r="C1562" s="1196" t="s">
        <v>1586</v>
      </c>
      <c r="D1562" s="1196" t="s">
        <v>107</v>
      </c>
      <c r="E1562" s="1197">
        <v>40773</v>
      </c>
      <c r="F1562" s="1198"/>
      <c r="G1562" s="1199"/>
      <c r="H1562" s="1199"/>
      <c r="I1562" s="1199"/>
      <c r="J1562" s="1200"/>
      <c r="K1562" s="1201">
        <v>2995000</v>
      </c>
      <c r="L1562" s="1202"/>
      <c r="M1562" s="1203">
        <v>2995</v>
      </c>
      <c r="N1562" s="1204">
        <v>1000</v>
      </c>
      <c r="O1562" s="1205"/>
      <c r="P1562" s="1205"/>
      <c r="Q1562" s="1206">
        <v>150000</v>
      </c>
      <c r="R1562" s="1207">
        <v>150</v>
      </c>
    </row>
    <row r="1563" spans="1:18">
      <c r="A1563" s="1215">
        <v>8114</v>
      </c>
      <c r="B1563" s="1196" t="s">
        <v>1587</v>
      </c>
      <c r="C1563" s="1196" t="s">
        <v>1588</v>
      </c>
      <c r="D1563" s="1196" t="s">
        <v>112</v>
      </c>
      <c r="E1563" s="1197">
        <v>39878</v>
      </c>
      <c r="F1563" s="1198" t="s">
        <v>49</v>
      </c>
      <c r="G1563" s="1199">
        <v>9982000</v>
      </c>
      <c r="H1563" s="1199">
        <v>0</v>
      </c>
      <c r="I1563" s="1199">
        <v>8755019</v>
      </c>
      <c r="J1563" s="1200" t="s">
        <v>671</v>
      </c>
      <c r="K1563" s="1201"/>
      <c r="L1563" s="1202"/>
      <c r="M1563" s="1203"/>
      <c r="N1563" s="1204"/>
      <c r="O1563" s="1205"/>
      <c r="P1563" s="1205"/>
      <c r="Q1563" s="1206"/>
      <c r="R1563" s="1207"/>
    </row>
    <row r="1564" spans="1:18">
      <c r="A1564" s="1195"/>
      <c r="B1564" s="1196" t="s">
        <v>1587</v>
      </c>
      <c r="C1564" s="1196" t="s">
        <v>1588</v>
      </c>
      <c r="D1564" s="1196" t="s">
        <v>112</v>
      </c>
      <c r="E1564" s="1197">
        <v>41929</v>
      </c>
      <c r="F1564" s="1198"/>
      <c r="G1564" s="1199"/>
      <c r="H1564" s="1199"/>
      <c r="I1564" s="1199"/>
      <c r="J1564" s="1200"/>
      <c r="K1564" s="1201">
        <v>7970737.5</v>
      </c>
      <c r="L1564" s="1202"/>
      <c r="M1564" s="1203">
        <v>1449225</v>
      </c>
      <c r="N1564" s="1204">
        <v>5.5</v>
      </c>
      <c r="O1564" s="1205">
        <v>-2011262.5</v>
      </c>
      <c r="P1564" s="1205"/>
      <c r="Q1564" s="1206"/>
      <c r="R1564" s="1207"/>
    </row>
    <row r="1565" spans="1:18">
      <c r="A1565" s="1195" t="s">
        <v>1978</v>
      </c>
      <c r="B1565" s="1196" t="s">
        <v>1589</v>
      </c>
      <c r="C1565" s="1196" t="s">
        <v>1590</v>
      </c>
      <c r="D1565" s="1196" t="s">
        <v>120</v>
      </c>
      <c r="E1565" s="1197">
        <v>39871</v>
      </c>
      <c r="F1565" s="1198" t="s">
        <v>49</v>
      </c>
      <c r="G1565" s="1199">
        <v>2655000</v>
      </c>
      <c r="H1565" s="1199">
        <v>0</v>
      </c>
      <c r="I1565" s="1199">
        <v>3135328</v>
      </c>
      <c r="J1565" s="1200" t="s">
        <v>655</v>
      </c>
      <c r="K1565" s="1201"/>
      <c r="L1565" s="1202"/>
      <c r="M1565" s="1203"/>
      <c r="N1565" s="1204"/>
      <c r="O1565" s="1205"/>
      <c r="P1565" s="1205"/>
      <c r="Q1565" s="1206"/>
      <c r="R1565" s="1207"/>
    </row>
    <row r="1566" spans="1:18">
      <c r="A1566" s="1195"/>
      <c r="B1566" s="1196" t="s">
        <v>1589</v>
      </c>
      <c r="C1566" s="1196" t="s">
        <v>1590</v>
      </c>
      <c r="D1566" s="1196" t="s">
        <v>120</v>
      </c>
      <c r="E1566" s="1197">
        <v>40745</v>
      </c>
      <c r="F1566" s="1198"/>
      <c r="G1566" s="1199"/>
      <c r="H1566" s="1199"/>
      <c r="I1566" s="1199"/>
      <c r="J1566" s="1200"/>
      <c r="K1566" s="1201">
        <v>2655000</v>
      </c>
      <c r="L1566" s="1202"/>
      <c r="M1566" s="1203">
        <v>2655</v>
      </c>
      <c r="N1566" s="1204">
        <v>1000</v>
      </c>
      <c r="O1566" s="1205"/>
      <c r="P1566" s="1205"/>
      <c r="Q1566" s="1206">
        <v>133000</v>
      </c>
      <c r="R1566" s="1207">
        <v>133</v>
      </c>
    </row>
    <row r="1567" spans="1:18">
      <c r="A1567" s="1195" t="s">
        <v>2056</v>
      </c>
      <c r="B1567" s="1196" t="s">
        <v>1591</v>
      </c>
      <c r="C1567" s="1196" t="s">
        <v>1592</v>
      </c>
      <c r="D1567" s="1196" t="s">
        <v>87</v>
      </c>
      <c r="E1567" s="1197">
        <v>40109</v>
      </c>
      <c r="F1567" s="1198" t="s">
        <v>49</v>
      </c>
      <c r="G1567" s="1199">
        <v>12700000</v>
      </c>
      <c r="H1567" s="1199">
        <v>0</v>
      </c>
      <c r="I1567" s="1199">
        <v>14594338.99</v>
      </c>
      <c r="J1567" s="1200" t="s">
        <v>655</v>
      </c>
      <c r="K1567" s="1201"/>
      <c r="L1567" s="1202"/>
      <c r="M1567" s="1203"/>
      <c r="N1567" s="1204"/>
      <c r="O1567" s="1205"/>
      <c r="P1567" s="1205"/>
      <c r="Q1567" s="1206"/>
      <c r="R1567" s="1207"/>
    </row>
    <row r="1568" spans="1:18">
      <c r="A1568" s="1195"/>
      <c r="B1568" s="1196" t="s">
        <v>1591</v>
      </c>
      <c r="C1568" s="1196" t="s">
        <v>1592</v>
      </c>
      <c r="D1568" s="1196" t="s">
        <v>87</v>
      </c>
      <c r="E1568" s="1197">
        <v>40934</v>
      </c>
      <c r="F1568" s="1198"/>
      <c r="G1568" s="1199"/>
      <c r="H1568" s="1199"/>
      <c r="I1568" s="1199"/>
      <c r="J1568" s="1200"/>
      <c r="K1568" s="1201">
        <v>12700000</v>
      </c>
      <c r="L1568" s="1202"/>
      <c r="M1568" s="1203">
        <v>12700</v>
      </c>
      <c r="N1568" s="1204">
        <v>1000</v>
      </c>
      <c r="O1568" s="1205"/>
      <c r="P1568" s="1205"/>
      <c r="Q1568" s="1206">
        <v>381000</v>
      </c>
      <c r="R1568" s="1207">
        <v>381</v>
      </c>
    </row>
    <row r="1569" spans="1:18">
      <c r="A1569" s="1195" t="s">
        <v>1979</v>
      </c>
      <c r="B1569" s="1196" t="s">
        <v>1593</v>
      </c>
      <c r="C1569" s="1196" t="s">
        <v>1594</v>
      </c>
      <c r="D1569" s="1196" t="s">
        <v>92</v>
      </c>
      <c r="E1569" s="1197">
        <v>39857</v>
      </c>
      <c r="F1569" s="1198" t="s">
        <v>49</v>
      </c>
      <c r="G1569" s="1199">
        <v>1500000</v>
      </c>
      <c r="H1569" s="1199">
        <v>0</v>
      </c>
      <c r="I1569" s="1199">
        <v>1718159.5</v>
      </c>
      <c r="J1569" s="1200" t="s">
        <v>671</v>
      </c>
      <c r="K1569" s="1201"/>
      <c r="L1569" s="1202"/>
      <c r="M1569" s="1203"/>
      <c r="N1569" s="1204"/>
      <c r="O1569" s="1205"/>
      <c r="P1569" s="1205"/>
      <c r="Q1569" s="1206"/>
      <c r="R1569" s="1207"/>
    </row>
    <row r="1570" spans="1:18">
      <c r="A1570" s="1195"/>
      <c r="B1570" s="1196" t="s">
        <v>1593</v>
      </c>
      <c r="C1570" s="1196" t="s">
        <v>1594</v>
      </c>
      <c r="D1570" s="1196" t="s">
        <v>92</v>
      </c>
      <c r="E1570" s="1197">
        <v>41221</v>
      </c>
      <c r="F1570" s="1198"/>
      <c r="G1570" s="1199"/>
      <c r="H1570" s="1199"/>
      <c r="I1570" s="1199"/>
      <c r="J1570" s="1200"/>
      <c r="K1570" s="1201">
        <v>246975</v>
      </c>
      <c r="L1570" s="1202"/>
      <c r="M1570" s="1203">
        <v>267</v>
      </c>
      <c r="N1570" s="1204">
        <v>925</v>
      </c>
      <c r="O1570" s="1205">
        <v>-20025</v>
      </c>
      <c r="P1570" s="1205"/>
      <c r="Q1570" s="1206"/>
      <c r="R1570" s="1207"/>
    </row>
    <row r="1571" spans="1:18">
      <c r="A1571" s="1195"/>
      <c r="B1571" s="1196" t="s">
        <v>1593</v>
      </c>
      <c r="C1571" s="1196" t="s">
        <v>1594</v>
      </c>
      <c r="D1571" s="1196" t="s">
        <v>92</v>
      </c>
      <c r="E1571" s="1197">
        <v>41222</v>
      </c>
      <c r="F1571" s="1198"/>
      <c r="G1571" s="1199"/>
      <c r="H1571" s="1199"/>
      <c r="I1571" s="1199"/>
      <c r="J1571" s="1200"/>
      <c r="K1571" s="1201">
        <v>1140525</v>
      </c>
      <c r="L1571" s="1202"/>
      <c r="M1571" s="1203">
        <v>1233</v>
      </c>
      <c r="N1571" s="1204">
        <v>925</v>
      </c>
      <c r="O1571" s="1205">
        <v>-92475</v>
      </c>
      <c r="P1571" s="1205"/>
      <c r="Q1571" s="1206">
        <v>50000</v>
      </c>
      <c r="R1571" s="1207">
        <v>75</v>
      </c>
    </row>
    <row r="1572" spans="1:18">
      <c r="A1572" s="1195"/>
      <c r="B1572" s="1196" t="s">
        <v>1593</v>
      </c>
      <c r="C1572" s="1196" t="s">
        <v>1594</v>
      </c>
      <c r="D1572" s="1196" t="s">
        <v>92</v>
      </c>
      <c r="E1572" s="1197">
        <v>41285</v>
      </c>
      <c r="F1572" s="1198"/>
      <c r="G1572" s="1199"/>
      <c r="H1572" s="1199"/>
      <c r="I1572" s="1199"/>
      <c r="J1572" s="1200"/>
      <c r="K1572" s="1201"/>
      <c r="L1572" s="1202">
        <v>-13875</v>
      </c>
      <c r="M1572" s="1203"/>
      <c r="N1572" s="1204"/>
      <c r="O1572" s="1205"/>
      <c r="P1572" s="1205"/>
      <c r="Q1572" s="1206"/>
      <c r="R1572" s="1207"/>
    </row>
    <row r="1573" spans="1:18">
      <c r="A1573" s="1195"/>
      <c r="B1573" s="1196" t="s">
        <v>1593</v>
      </c>
      <c r="C1573" s="1196" t="s">
        <v>1594</v>
      </c>
      <c r="D1573" s="1196" t="s">
        <v>92</v>
      </c>
      <c r="E1573" s="1197">
        <v>41359</v>
      </c>
      <c r="F1573" s="1198"/>
      <c r="G1573" s="1199"/>
      <c r="H1573" s="1199"/>
      <c r="I1573" s="1199"/>
      <c r="J1573" s="1200"/>
      <c r="K1573" s="1201"/>
      <c r="L1573" s="1202">
        <v>-11125</v>
      </c>
      <c r="M1573" s="1203"/>
      <c r="N1573" s="1204"/>
      <c r="O1573" s="1205"/>
      <c r="P1573" s="1205"/>
      <c r="Q1573" s="1206"/>
      <c r="R1573" s="1207"/>
    </row>
    <row r="1574" spans="1:18">
      <c r="A1574" s="1195">
        <v>11</v>
      </c>
      <c r="B1574" s="1196" t="s">
        <v>1595</v>
      </c>
      <c r="C1574" s="1196" t="s">
        <v>770</v>
      </c>
      <c r="D1574" s="1196" t="s">
        <v>108</v>
      </c>
      <c r="E1574" s="1197">
        <v>39766</v>
      </c>
      <c r="F1574" s="1198" t="s">
        <v>26</v>
      </c>
      <c r="G1574" s="1199">
        <v>3500000000</v>
      </c>
      <c r="H1574" s="1199">
        <v>0</v>
      </c>
      <c r="I1574" s="1199">
        <v>4138055555.5500002</v>
      </c>
      <c r="J1574" s="1200" t="s">
        <v>655</v>
      </c>
      <c r="K1574" s="1201"/>
      <c r="L1574" s="1202"/>
      <c r="M1574" s="1203"/>
      <c r="N1574" s="1204"/>
      <c r="O1574" s="1205"/>
      <c r="P1574" s="1205"/>
      <c r="Q1574" s="1206"/>
      <c r="R1574" s="1207"/>
    </row>
    <row r="1575" spans="1:18">
      <c r="A1575" s="1195"/>
      <c r="B1575" s="1196" t="s">
        <v>1595</v>
      </c>
      <c r="C1575" s="1196" t="s">
        <v>770</v>
      </c>
      <c r="D1575" s="1196" t="s">
        <v>108</v>
      </c>
      <c r="E1575" s="1197">
        <v>41003</v>
      </c>
      <c r="F1575" s="1198"/>
      <c r="G1575" s="1199"/>
      <c r="H1575" s="1199"/>
      <c r="I1575" s="1199"/>
      <c r="J1575" s="1200"/>
      <c r="K1575" s="1201">
        <v>3500000000</v>
      </c>
      <c r="L1575" s="1202"/>
      <c r="M1575" s="1203">
        <v>3500000</v>
      </c>
      <c r="N1575" s="1204">
        <v>1000</v>
      </c>
      <c r="O1575" s="1205"/>
      <c r="P1575" s="1205"/>
      <c r="Q1575" s="1206"/>
      <c r="R1575" s="1207"/>
    </row>
    <row r="1576" spans="1:18">
      <c r="A1576" s="1195"/>
      <c r="B1576" s="1196" t="s">
        <v>1595</v>
      </c>
      <c r="C1576" s="1196" t="s">
        <v>770</v>
      </c>
      <c r="D1576" s="1196" t="s">
        <v>108</v>
      </c>
      <c r="E1576" s="1197">
        <v>41031</v>
      </c>
      <c r="F1576" s="1198"/>
      <c r="G1576" s="1199"/>
      <c r="H1576" s="1199"/>
      <c r="I1576" s="1199"/>
      <c r="J1576" s="1200"/>
      <c r="K1576" s="1201"/>
      <c r="L1576" s="1202"/>
      <c r="M1576" s="1203"/>
      <c r="N1576" s="1204"/>
      <c r="O1576" s="1205"/>
      <c r="P1576" s="1205"/>
      <c r="Q1576" s="1206">
        <v>45000000</v>
      </c>
      <c r="R1576" s="1207">
        <v>48253677</v>
      </c>
    </row>
    <row r="1577" spans="1:18">
      <c r="A1577" s="1195">
        <v>8</v>
      </c>
      <c r="B1577" s="1196" t="s">
        <v>1596</v>
      </c>
      <c r="C1577" s="1196" t="s">
        <v>1597</v>
      </c>
      <c r="D1577" s="1196" t="s">
        <v>90</v>
      </c>
      <c r="E1577" s="1197">
        <v>39857</v>
      </c>
      <c r="F1577" s="1198" t="s">
        <v>49</v>
      </c>
      <c r="G1577" s="1199">
        <v>40000000</v>
      </c>
      <c r="H1577" s="1199">
        <v>0</v>
      </c>
      <c r="I1577" s="1199">
        <v>45820950.799999997</v>
      </c>
      <c r="J1577" s="1200" t="s">
        <v>671</v>
      </c>
      <c r="K1577" s="1201"/>
      <c r="L1577" s="1202"/>
      <c r="M1577" s="1203"/>
      <c r="N1577" s="1204"/>
      <c r="O1577" s="1205"/>
      <c r="P1577" s="1205"/>
      <c r="Q1577" s="1206"/>
      <c r="R1577" s="1207"/>
    </row>
    <row r="1578" spans="1:18">
      <c r="A1578" s="1195"/>
      <c r="B1578" s="1196" t="s">
        <v>1596</v>
      </c>
      <c r="C1578" s="1196" t="s">
        <v>1597</v>
      </c>
      <c r="D1578" s="1196" t="s">
        <v>90</v>
      </c>
      <c r="E1578" s="1197">
        <v>41542</v>
      </c>
      <c r="F1578" s="1198"/>
      <c r="G1578" s="1199"/>
      <c r="H1578" s="1199"/>
      <c r="I1578" s="1199"/>
      <c r="J1578" s="1200"/>
      <c r="K1578" s="1201">
        <v>40000000</v>
      </c>
      <c r="L1578" s="1202"/>
      <c r="M1578" s="1203">
        <v>40000</v>
      </c>
      <c r="N1578" s="1204">
        <v>1004.9</v>
      </c>
      <c r="O1578" s="1205"/>
      <c r="P1578" s="1205">
        <v>196000</v>
      </c>
      <c r="Q1578" s="1206">
        <v>2199799.7999999998</v>
      </c>
      <c r="R1578" s="1207">
        <v>2000</v>
      </c>
    </row>
    <row r="1579" spans="1:18">
      <c r="A1579" s="1195"/>
      <c r="B1579" s="1196" t="s">
        <v>1596</v>
      </c>
      <c r="C1579" s="1196" t="s">
        <v>1597</v>
      </c>
      <c r="D1579" s="1196" t="s">
        <v>90</v>
      </c>
      <c r="E1579" s="1197">
        <v>41576</v>
      </c>
      <c r="F1579" s="1198"/>
      <c r="G1579" s="1199"/>
      <c r="H1579" s="1199"/>
      <c r="I1579" s="1199"/>
      <c r="J1579" s="1200"/>
      <c r="K1579" s="1201"/>
      <c r="L1579" s="1202">
        <v>-401960</v>
      </c>
      <c r="M1579" s="1203"/>
      <c r="N1579" s="1204"/>
      <c r="O1579" s="1205"/>
      <c r="P1579" s="1205"/>
      <c r="Q1579" s="1206"/>
      <c r="R1579" s="1207"/>
    </row>
    <row r="1580" spans="1:18">
      <c r="A1580" s="1195" t="s">
        <v>1979</v>
      </c>
      <c r="B1580" s="1196" t="s">
        <v>1598</v>
      </c>
      <c r="C1580" s="1196" t="s">
        <v>1599</v>
      </c>
      <c r="D1580" s="1196" t="s">
        <v>88</v>
      </c>
      <c r="E1580" s="1197">
        <v>39871</v>
      </c>
      <c r="F1580" s="1198" t="s">
        <v>49</v>
      </c>
      <c r="G1580" s="1199">
        <v>10900000</v>
      </c>
      <c r="H1580" s="1199">
        <v>0</v>
      </c>
      <c r="I1580" s="1199">
        <v>9630106.9299999997</v>
      </c>
      <c r="J1580" s="1200" t="s">
        <v>671</v>
      </c>
      <c r="K1580" s="1201"/>
      <c r="L1580" s="1202"/>
      <c r="M1580" s="1203"/>
      <c r="N1580" s="1204"/>
      <c r="O1580" s="1205"/>
      <c r="P1580" s="1205"/>
      <c r="Q1580" s="1206"/>
      <c r="R1580" s="1207"/>
    </row>
    <row r="1581" spans="1:18">
      <c r="A1581" s="1195"/>
      <c r="B1581" s="1196" t="s">
        <v>1598</v>
      </c>
      <c r="C1581" s="1196" t="s">
        <v>1599</v>
      </c>
      <c r="D1581" s="1196" t="s">
        <v>88</v>
      </c>
      <c r="E1581" s="1197">
        <v>41325</v>
      </c>
      <c r="F1581" s="1198"/>
      <c r="G1581" s="1199"/>
      <c r="H1581" s="1199"/>
      <c r="I1581" s="1199"/>
      <c r="J1581" s="1200"/>
      <c r="K1581" s="1201">
        <v>8966340</v>
      </c>
      <c r="L1581" s="1202"/>
      <c r="M1581" s="1203">
        <v>10900</v>
      </c>
      <c r="N1581" s="1204">
        <v>822.6</v>
      </c>
      <c r="O1581" s="1205">
        <v>-1933660</v>
      </c>
      <c r="P1581" s="1205"/>
      <c r="Q1581" s="1206">
        <v>476206.83</v>
      </c>
      <c r="R1581" s="1207">
        <v>545</v>
      </c>
    </row>
    <row r="1582" spans="1:18">
      <c r="A1582" s="1195"/>
      <c r="B1582" s="1196" t="s">
        <v>1598</v>
      </c>
      <c r="C1582" s="1196" t="s">
        <v>1599</v>
      </c>
      <c r="D1582" s="1196" t="s">
        <v>88</v>
      </c>
      <c r="E1582" s="1197">
        <v>41359</v>
      </c>
      <c r="F1582" s="1198"/>
      <c r="G1582" s="1199"/>
      <c r="H1582" s="1199"/>
      <c r="I1582" s="1199"/>
      <c r="J1582" s="1200"/>
      <c r="K1582" s="1201"/>
      <c r="L1582" s="1202">
        <v>-89663.4</v>
      </c>
      <c r="M1582" s="1203"/>
      <c r="N1582" s="1204"/>
      <c r="O1582" s="1205"/>
      <c r="P1582" s="1205"/>
      <c r="Q1582" s="1206"/>
      <c r="R1582" s="1207"/>
    </row>
    <row r="1583" spans="1:18">
      <c r="A1583" s="1215">
        <v>8116</v>
      </c>
      <c r="B1583" s="1196" t="s">
        <v>1600</v>
      </c>
      <c r="C1583" s="1196" t="s">
        <v>1601</v>
      </c>
      <c r="D1583" s="1196" t="s">
        <v>86</v>
      </c>
      <c r="E1583" s="1197">
        <v>39822</v>
      </c>
      <c r="F1583" s="1198" t="s">
        <v>49</v>
      </c>
      <c r="G1583" s="1199">
        <v>5983000</v>
      </c>
      <c r="H1583" s="1199">
        <v>0</v>
      </c>
      <c r="I1583" s="1199">
        <v>195637</v>
      </c>
      <c r="J1583" s="1200" t="s">
        <v>1967</v>
      </c>
      <c r="K1583" s="1201"/>
      <c r="L1583" s="1202"/>
      <c r="M1583" s="1203"/>
      <c r="N1583" s="1204"/>
      <c r="O1583" s="1205"/>
      <c r="P1583" s="1205"/>
      <c r="Q1583" s="1206"/>
      <c r="R1583" s="1207"/>
    </row>
    <row r="1584" spans="1:18">
      <c r="A1584" s="1195"/>
      <c r="B1584" s="1196" t="s">
        <v>1600</v>
      </c>
      <c r="C1584" s="1196" t="s">
        <v>1601</v>
      </c>
      <c r="D1584" s="1196" t="s">
        <v>86</v>
      </c>
      <c r="E1584" s="1197">
        <v>41929</v>
      </c>
      <c r="F1584" s="1198"/>
      <c r="G1584" s="1199"/>
      <c r="H1584" s="1199"/>
      <c r="I1584" s="1199"/>
      <c r="J1584" s="1200"/>
      <c r="K1584" s="1201"/>
      <c r="L1584" s="1202"/>
      <c r="M1584" s="1203"/>
      <c r="N1584" s="1204"/>
      <c r="O1584" s="1205">
        <v>-5983000</v>
      </c>
      <c r="P1584" s="1205"/>
      <c r="Q1584" s="1206"/>
      <c r="R1584" s="1207"/>
    </row>
    <row r="1585" spans="1:18">
      <c r="A1585" s="1195" t="s">
        <v>2010</v>
      </c>
      <c r="B1585" s="1196" t="s">
        <v>1602</v>
      </c>
      <c r="C1585" s="1196" t="s">
        <v>1603</v>
      </c>
      <c r="D1585" s="1196" t="s">
        <v>88</v>
      </c>
      <c r="E1585" s="1197">
        <v>39976</v>
      </c>
      <c r="F1585" s="1198" t="s">
        <v>160</v>
      </c>
      <c r="G1585" s="1199">
        <v>15000000</v>
      </c>
      <c r="H1585" s="1199">
        <v>0</v>
      </c>
      <c r="I1585" s="1199">
        <v>19928275</v>
      </c>
      <c r="J1585" s="1200" t="s">
        <v>655</v>
      </c>
      <c r="K1585" s="1201"/>
      <c r="L1585" s="1202"/>
      <c r="M1585" s="1203"/>
      <c r="N1585" s="1204"/>
      <c r="O1585" s="1205"/>
      <c r="P1585" s="1205"/>
      <c r="Q1585" s="1206"/>
      <c r="R1585" s="1207"/>
    </row>
    <row r="1586" spans="1:18">
      <c r="A1586" s="1195"/>
      <c r="B1586" s="1196" t="s">
        <v>1602</v>
      </c>
      <c r="C1586" s="1196" t="s">
        <v>1603</v>
      </c>
      <c r="D1586" s="1196" t="s">
        <v>88</v>
      </c>
      <c r="E1586" s="1197">
        <v>41066</v>
      </c>
      <c r="F1586" s="1198"/>
      <c r="G1586" s="1199"/>
      <c r="H1586" s="1199"/>
      <c r="I1586" s="1199"/>
      <c r="J1586" s="1200"/>
      <c r="K1586" s="1201">
        <v>10500000</v>
      </c>
      <c r="L1586" s="1202"/>
      <c r="M1586" s="1203">
        <v>10500000</v>
      </c>
      <c r="N1586" s="1204">
        <v>1</v>
      </c>
      <c r="O1586" s="1205"/>
      <c r="P1586" s="1205"/>
      <c r="Q1586" s="1206"/>
      <c r="R1586" s="1207"/>
    </row>
    <row r="1587" spans="1:18">
      <c r="A1587" s="1195"/>
      <c r="B1587" s="1196" t="s">
        <v>1602</v>
      </c>
      <c r="C1587" s="1196" t="s">
        <v>1603</v>
      </c>
      <c r="D1587" s="1196" t="s">
        <v>88</v>
      </c>
      <c r="E1587" s="1197">
        <v>41409</v>
      </c>
      <c r="F1587" s="1198"/>
      <c r="G1587" s="1199"/>
      <c r="H1587" s="1199"/>
      <c r="I1587" s="1199"/>
      <c r="J1587" s="1200"/>
      <c r="K1587" s="1201">
        <v>4500000</v>
      </c>
      <c r="L1587" s="1202"/>
      <c r="M1587" s="1203">
        <v>4500000</v>
      </c>
      <c r="N1587" s="1204">
        <v>1</v>
      </c>
      <c r="O1587" s="1205"/>
      <c r="P1587" s="1205"/>
      <c r="Q1587" s="1206">
        <v>750000</v>
      </c>
      <c r="R1587" s="1207">
        <v>750000</v>
      </c>
    </row>
    <row r="1588" spans="1:18">
      <c r="A1588" s="1195">
        <v>15</v>
      </c>
      <c r="B1588" s="1196" t="s">
        <v>1604</v>
      </c>
      <c r="C1588" s="1196" t="s">
        <v>741</v>
      </c>
      <c r="D1588" s="1196" t="s">
        <v>84</v>
      </c>
      <c r="E1588" s="1197">
        <v>39948</v>
      </c>
      <c r="F1588" s="1198" t="s">
        <v>160</v>
      </c>
      <c r="G1588" s="1199">
        <v>1100000</v>
      </c>
      <c r="H1588" s="1199">
        <v>0</v>
      </c>
      <c r="I1588" s="1199">
        <v>1622708.57</v>
      </c>
      <c r="J1588" s="1200" t="s">
        <v>655</v>
      </c>
      <c r="K1588" s="1201"/>
      <c r="L1588" s="1202"/>
      <c r="M1588" s="1203"/>
      <c r="N1588" s="1204"/>
      <c r="O1588" s="1205"/>
      <c r="P1588" s="1205"/>
      <c r="Q1588" s="1206"/>
      <c r="R1588" s="1207"/>
    </row>
    <row r="1589" spans="1:18">
      <c r="A1589" s="1195"/>
      <c r="B1589" s="1196" t="s">
        <v>1604</v>
      </c>
      <c r="C1589" s="1196" t="s">
        <v>741</v>
      </c>
      <c r="D1589" s="1196" t="s">
        <v>84</v>
      </c>
      <c r="E1589" s="1197">
        <v>41773</v>
      </c>
      <c r="F1589" s="1198"/>
      <c r="G1589" s="1199"/>
      <c r="H1589" s="1199"/>
      <c r="I1589" s="1199"/>
      <c r="J1589" s="1200"/>
      <c r="K1589" s="1201">
        <v>1100000</v>
      </c>
      <c r="L1589" s="1202"/>
      <c r="M1589" s="1203">
        <v>1100000</v>
      </c>
      <c r="N1589" s="1204">
        <v>1</v>
      </c>
      <c r="O1589" s="1205"/>
      <c r="P1589" s="1205"/>
      <c r="Q1589" s="1206">
        <v>55000</v>
      </c>
      <c r="R1589" s="1207">
        <v>55000</v>
      </c>
    </row>
    <row r="1590" spans="1:18">
      <c r="A1590" s="1195" t="s">
        <v>2057</v>
      </c>
      <c r="B1590" s="1196" t="s">
        <v>1605</v>
      </c>
      <c r="C1590" s="1196" t="s">
        <v>741</v>
      </c>
      <c r="D1590" s="1196" t="s">
        <v>84</v>
      </c>
      <c r="E1590" s="1197">
        <v>39843</v>
      </c>
      <c r="F1590" s="1198" t="s">
        <v>49</v>
      </c>
      <c r="G1590" s="1199">
        <v>25000000</v>
      </c>
      <c r="H1590" s="1199">
        <v>0</v>
      </c>
      <c r="I1590" s="1199">
        <v>738021</v>
      </c>
      <c r="J1590" s="1200" t="s">
        <v>1967</v>
      </c>
      <c r="K1590" s="1201"/>
      <c r="L1590" s="1202"/>
      <c r="M1590" s="1203"/>
      <c r="N1590" s="1204"/>
      <c r="O1590" s="1205"/>
      <c r="P1590" s="1205"/>
      <c r="Q1590" s="1206"/>
      <c r="R1590" s="1207"/>
    </row>
    <row r="1591" spans="1:18">
      <c r="A1591" s="1195"/>
      <c r="B1591" s="1196" t="s">
        <v>1605</v>
      </c>
      <c r="C1591" s="1196" t="s">
        <v>741</v>
      </c>
      <c r="D1591" s="1196" t="s">
        <v>84</v>
      </c>
      <c r="E1591" s="1197">
        <v>41460</v>
      </c>
      <c r="F1591" s="1198"/>
      <c r="G1591" s="1199"/>
      <c r="H1591" s="1199"/>
      <c r="I1591" s="1199"/>
      <c r="J1591" s="1200"/>
      <c r="K1591" s="1201"/>
      <c r="L1591" s="1202"/>
      <c r="M1591" s="1203"/>
      <c r="N1591" s="1204"/>
      <c r="O1591" s="1205">
        <v>-25000000</v>
      </c>
      <c r="P1591" s="1205"/>
      <c r="Q1591" s="1206"/>
      <c r="R1591" s="1207"/>
    </row>
    <row r="1592" spans="1:18">
      <c r="A1592" s="1195"/>
      <c r="B1592" s="1196" t="s">
        <v>1606</v>
      </c>
      <c r="C1592" s="1196" t="s">
        <v>1607</v>
      </c>
      <c r="D1592" s="1196" t="s">
        <v>98</v>
      </c>
      <c r="E1592" s="1197">
        <v>39864</v>
      </c>
      <c r="F1592" s="1198" t="s">
        <v>26</v>
      </c>
      <c r="G1592" s="1199">
        <v>30407000</v>
      </c>
      <c r="H1592" s="1199">
        <v>0</v>
      </c>
      <c r="I1592" s="1199">
        <v>36696518.829999998</v>
      </c>
      <c r="J1592" s="1200" t="s">
        <v>674</v>
      </c>
      <c r="K1592" s="1201"/>
      <c r="L1592" s="1202"/>
      <c r="M1592" s="1203"/>
      <c r="N1592" s="1204"/>
      <c r="O1592" s="1205"/>
      <c r="P1592" s="1205"/>
      <c r="Q1592" s="1206"/>
      <c r="R1592" s="1207"/>
    </row>
    <row r="1593" spans="1:18">
      <c r="A1593" s="1195"/>
      <c r="B1593" s="1196" t="s">
        <v>1606</v>
      </c>
      <c r="C1593" s="1196" t="s">
        <v>1607</v>
      </c>
      <c r="D1593" s="1196" t="s">
        <v>98</v>
      </c>
      <c r="E1593" s="1197">
        <v>41821</v>
      </c>
      <c r="F1593" s="1198"/>
      <c r="G1593" s="1199"/>
      <c r="H1593" s="1199"/>
      <c r="I1593" s="1199"/>
      <c r="J1593" s="1200"/>
      <c r="K1593" s="1201">
        <v>9000000</v>
      </c>
      <c r="L1593" s="1202"/>
      <c r="M1593" s="1203">
        <v>9000</v>
      </c>
      <c r="N1593" s="1204">
        <v>1207.0999999999999</v>
      </c>
      <c r="O1593" s="1205"/>
      <c r="P1593" s="1205">
        <v>1863990</v>
      </c>
      <c r="Q1593" s="1206"/>
      <c r="R1593" s="1207"/>
    </row>
    <row r="1594" spans="1:18">
      <c r="A1594" s="1195"/>
      <c r="B1594" s="1196" t="s">
        <v>1606</v>
      </c>
      <c r="C1594" s="1196" t="s">
        <v>1607</v>
      </c>
      <c r="D1594" s="1196" t="s">
        <v>98</v>
      </c>
      <c r="E1594" s="1197">
        <v>41822</v>
      </c>
      <c r="F1594" s="1198"/>
      <c r="G1594" s="1199"/>
      <c r="H1594" s="1199"/>
      <c r="I1594" s="1199"/>
      <c r="J1594" s="1200"/>
      <c r="K1594" s="1201">
        <v>21407000</v>
      </c>
      <c r="L1594" s="1202"/>
      <c r="M1594" s="1203">
        <v>21407</v>
      </c>
      <c r="N1594" s="1204">
        <v>1207.0999999999999</v>
      </c>
      <c r="O1594" s="1205"/>
      <c r="P1594" s="1205">
        <v>4433603.7699999996</v>
      </c>
      <c r="Q1594" s="1206"/>
      <c r="R1594" s="1207"/>
    </row>
    <row r="1595" spans="1:18">
      <c r="A1595" s="1195"/>
      <c r="B1595" s="1196" t="s">
        <v>1606</v>
      </c>
      <c r="C1595" s="1196" t="s">
        <v>1607</v>
      </c>
      <c r="D1595" s="1196" t="s">
        <v>98</v>
      </c>
      <c r="E1595" s="1197">
        <v>41908</v>
      </c>
      <c r="F1595" s="1198"/>
      <c r="G1595" s="1199"/>
      <c r="H1595" s="1199"/>
      <c r="I1595" s="1199"/>
      <c r="J1595" s="1200"/>
      <c r="K1595" s="1201"/>
      <c r="L1595" s="1202">
        <v>-367045.94</v>
      </c>
      <c r="M1595" s="1203"/>
      <c r="N1595" s="1204"/>
      <c r="O1595" s="1205"/>
      <c r="P1595" s="1205"/>
      <c r="Q1595" s="1206"/>
      <c r="R1595" s="1207"/>
    </row>
    <row r="1596" spans="1:18">
      <c r="A1596" s="1195">
        <v>11</v>
      </c>
      <c r="B1596" s="1196" t="s">
        <v>1608</v>
      </c>
      <c r="C1596" s="1196" t="s">
        <v>1609</v>
      </c>
      <c r="D1596" s="1196" t="s">
        <v>98</v>
      </c>
      <c r="E1596" s="1197">
        <v>39829</v>
      </c>
      <c r="F1596" s="1198" t="s">
        <v>26</v>
      </c>
      <c r="G1596" s="1199">
        <v>108676000</v>
      </c>
      <c r="H1596" s="1199">
        <v>0</v>
      </c>
      <c r="I1596" s="1199">
        <v>124916099.34</v>
      </c>
      <c r="J1596" s="1200" t="s">
        <v>655</v>
      </c>
      <c r="K1596" s="1201"/>
      <c r="L1596" s="1202"/>
      <c r="M1596" s="1203"/>
      <c r="N1596" s="1204"/>
      <c r="O1596" s="1205"/>
      <c r="P1596" s="1205"/>
      <c r="Q1596" s="1206"/>
      <c r="R1596" s="1207"/>
    </row>
    <row r="1597" spans="1:18">
      <c r="A1597" s="1195"/>
      <c r="B1597" s="1196" t="s">
        <v>1608</v>
      </c>
      <c r="C1597" s="1196" t="s">
        <v>1609</v>
      </c>
      <c r="D1597" s="1196" t="s">
        <v>98</v>
      </c>
      <c r="E1597" s="1197">
        <v>40884</v>
      </c>
      <c r="F1597" s="1198"/>
      <c r="G1597" s="1199"/>
      <c r="H1597" s="1199"/>
      <c r="I1597" s="1199"/>
      <c r="J1597" s="1200"/>
      <c r="K1597" s="1201">
        <v>108676000</v>
      </c>
      <c r="L1597" s="1202"/>
      <c r="M1597" s="1203">
        <v>108676</v>
      </c>
      <c r="N1597" s="1204">
        <v>1000</v>
      </c>
      <c r="O1597" s="1205"/>
      <c r="P1597" s="1205"/>
      <c r="Q1597" s="1206"/>
      <c r="R1597" s="1207"/>
    </row>
    <row r="1598" spans="1:18">
      <c r="A1598" s="1195"/>
      <c r="B1598" s="1196" t="s">
        <v>1608</v>
      </c>
      <c r="C1598" s="1196" t="s">
        <v>1609</v>
      </c>
      <c r="D1598" s="1196" t="s">
        <v>98</v>
      </c>
      <c r="E1598" s="1197">
        <v>41436</v>
      </c>
      <c r="F1598" s="1198"/>
      <c r="G1598" s="1199"/>
      <c r="H1598" s="1199"/>
      <c r="I1598" s="1199"/>
      <c r="J1598" s="1200"/>
      <c r="K1598" s="1201"/>
      <c r="L1598" s="1202"/>
      <c r="M1598" s="1203"/>
      <c r="N1598" s="1204"/>
      <c r="O1598" s="1205"/>
      <c r="P1598" s="1205"/>
      <c r="Q1598" s="1206">
        <v>527361</v>
      </c>
      <c r="R1598" s="1207">
        <v>517012</v>
      </c>
    </row>
    <row r="1599" spans="1:18">
      <c r="A1599" s="1195">
        <v>8</v>
      </c>
      <c r="B1599" s="1196" t="s">
        <v>1610</v>
      </c>
      <c r="C1599" s="1196" t="s">
        <v>1611</v>
      </c>
      <c r="D1599" s="1196" t="s">
        <v>81</v>
      </c>
      <c r="E1599" s="1197">
        <v>39805</v>
      </c>
      <c r="F1599" s="1198" t="s">
        <v>49</v>
      </c>
      <c r="G1599" s="1199">
        <v>1549000</v>
      </c>
      <c r="H1599" s="1199">
        <v>1549000</v>
      </c>
      <c r="I1599" s="1199">
        <v>0</v>
      </c>
      <c r="J1599" s="1200" t="s">
        <v>660</v>
      </c>
      <c r="K1599" s="1201"/>
      <c r="L1599" s="1202"/>
      <c r="M1599" s="1203"/>
      <c r="N1599" s="1204"/>
      <c r="O1599" s="1205"/>
      <c r="P1599" s="1205"/>
      <c r="Q1599" s="1206"/>
      <c r="R1599" s="1207"/>
    </row>
    <row r="1600" spans="1:18">
      <c r="A1600" s="1195">
        <v>44</v>
      </c>
      <c r="B1600" s="1196" t="s">
        <v>1612</v>
      </c>
      <c r="C1600" s="1196" t="s">
        <v>1613</v>
      </c>
      <c r="D1600" s="1196" t="s">
        <v>116</v>
      </c>
      <c r="E1600" s="1197">
        <v>39885</v>
      </c>
      <c r="F1600" s="1198" t="s">
        <v>26</v>
      </c>
      <c r="G1600" s="1199">
        <v>8816000</v>
      </c>
      <c r="H1600" s="1199">
        <v>0</v>
      </c>
      <c r="I1600" s="1199">
        <v>10100960.439999999</v>
      </c>
      <c r="J1600" s="1200" t="s">
        <v>655</v>
      </c>
      <c r="K1600" s="1201"/>
      <c r="L1600" s="1202"/>
      <c r="M1600" s="1203"/>
      <c r="N1600" s="1204"/>
      <c r="O1600" s="1205"/>
      <c r="P1600" s="1205"/>
      <c r="Q1600" s="1206"/>
      <c r="R1600" s="1207"/>
    </row>
    <row r="1601" spans="1:18">
      <c r="A1601" s="1195"/>
      <c r="B1601" s="1196" t="s">
        <v>1612</v>
      </c>
      <c r="C1601" s="1196" t="s">
        <v>1613</v>
      </c>
      <c r="D1601" s="1196" t="s">
        <v>116</v>
      </c>
      <c r="E1601" s="1197">
        <v>40780</v>
      </c>
      <c r="F1601" s="1198"/>
      <c r="G1601" s="1199"/>
      <c r="H1601" s="1199"/>
      <c r="I1601" s="1199"/>
      <c r="J1601" s="1200"/>
      <c r="K1601" s="1201">
        <v>8816000</v>
      </c>
      <c r="L1601" s="1202"/>
      <c r="M1601" s="1203">
        <v>8816</v>
      </c>
      <c r="N1601" s="1204">
        <v>1000</v>
      </c>
      <c r="O1601" s="1205"/>
      <c r="P1601" s="1205"/>
      <c r="Q1601" s="1206"/>
      <c r="R1601" s="1207"/>
    </row>
    <row r="1602" spans="1:18">
      <c r="A1602" s="1195"/>
      <c r="B1602" s="1196" t="s">
        <v>1612</v>
      </c>
      <c r="C1602" s="1196" t="s">
        <v>1613</v>
      </c>
      <c r="D1602" s="1196" t="s">
        <v>116</v>
      </c>
      <c r="E1602" s="1197">
        <v>40849</v>
      </c>
      <c r="F1602" s="1198"/>
      <c r="G1602" s="1199"/>
      <c r="H1602" s="1199"/>
      <c r="I1602" s="1199"/>
      <c r="J1602" s="1200"/>
      <c r="K1602" s="1201"/>
      <c r="L1602" s="1202"/>
      <c r="M1602" s="1203"/>
      <c r="N1602" s="1204"/>
      <c r="O1602" s="1205"/>
      <c r="P1602" s="1205"/>
      <c r="Q1602" s="1206">
        <v>205000</v>
      </c>
      <c r="R1602" s="1207">
        <v>57671</v>
      </c>
    </row>
    <row r="1603" spans="1:18">
      <c r="A1603" s="1195" t="s">
        <v>2058</v>
      </c>
      <c r="B1603" s="1196" t="s">
        <v>1614</v>
      </c>
      <c r="C1603" s="1196" t="s">
        <v>1615</v>
      </c>
      <c r="D1603" s="1196" t="s">
        <v>86</v>
      </c>
      <c r="E1603" s="1197">
        <v>39787</v>
      </c>
      <c r="F1603" s="1198" t="s">
        <v>26</v>
      </c>
      <c r="G1603" s="1199">
        <v>83094000</v>
      </c>
      <c r="H1603" s="1199">
        <v>0</v>
      </c>
      <c r="I1603" s="1199">
        <v>95137868.329999998</v>
      </c>
      <c r="J1603" s="1200" t="s">
        <v>655</v>
      </c>
      <c r="K1603" s="1201"/>
      <c r="L1603" s="1202"/>
      <c r="M1603" s="1203"/>
      <c r="N1603" s="1204"/>
      <c r="O1603" s="1205"/>
      <c r="P1603" s="1205"/>
      <c r="Q1603" s="1206"/>
      <c r="R1603" s="1207"/>
    </row>
    <row r="1604" spans="1:18">
      <c r="A1604" s="1195"/>
      <c r="B1604" s="1196" t="s">
        <v>1614</v>
      </c>
      <c r="C1604" s="1196" t="s">
        <v>1615</v>
      </c>
      <c r="D1604" s="1196" t="s">
        <v>86</v>
      </c>
      <c r="E1604" s="1197">
        <v>40380</v>
      </c>
      <c r="F1604" s="1198"/>
      <c r="G1604" s="1199"/>
      <c r="H1604" s="1199"/>
      <c r="I1604" s="1199"/>
      <c r="J1604" s="1200"/>
      <c r="K1604" s="1201">
        <v>41547000</v>
      </c>
      <c r="L1604" s="1202"/>
      <c r="M1604" s="1203">
        <v>41547</v>
      </c>
      <c r="N1604" s="1204">
        <v>1000</v>
      </c>
      <c r="O1604" s="1205"/>
      <c r="P1604" s="1205"/>
      <c r="Q1604" s="1206"/>
      <c r="R1604" s="1207"/>
    </row>
    <row r="1605" spans="1:18">
      <c r="A1605" s="1195"/>
      <c r="B1605" s="1196" t="s">
        <v>1614</v>
      </c>
      <c r="C1605" s="1196" t="s">
        <v>1615</v>
      </c>
      <c r="D1605" s="1196" t="s">
        <v>86</v>
      </c>
      <c r="E1605" s="1197">
        <v>40527</v>
      </c>
      <c r="F1605" s="1198"/>
      <c r="G1605" s="1199"/>
      <c r="H1605" s="1199"/>
      <c r="I1605" s="1199"/>
      <c r="J1605" s="1200"/>
      <c r="K1605" s="1201">
        <v>41547000</v>
      </c>
      <c r="L1605" s="1202"/>
      <c r="M1605" s="1203">
        <v>41547</v>
      </c>
      <c r="N1605" s="1204">
        <v>1000</v>
      </c>
      <c r="O1605" s="1205"/>
      <c r="P1605" s="1205"/>
      <c r="Q1605" s="1206"/>
      <c r="R1605" s="1207"/>
    </row>
    <row r="1606" spans="1:18">
      <c r="A1606" s="1195"/>
      <c r="B1606" s="1196" t="s">
        <v>1614</v>
      </c>
      <c r="C1606" s="1196" t="s">
        <v>1615</v>
      </c>
      <c r="D1606" s="1196" t="s">
        <v>86</v>
      </c>
      <c r="E1606" s="1197">
        <v>40597</v>
      </c>
      <c r="F1606" s="1198"/>
      <c r="G1606" s="1199"/>
      <c r="H1606" s="1199"/>
      <c r="I1606" s="1199"/>
      <c r="J1606" s="1200"/>
      <c r="K1606" s="1201"/>
      <c r="L1606" s="1202"/>
      <c r="M1606" s="1203"/>
      <c r="N1606" s="1204"/>
      <c r="O1606" s="1205"/>
      <c r="P1606" s="1205"/>
      <c r="Q1606" s="1206">
        <v>4450000</v>
      </c>
      <c r="R1606" s="1207">
        <v>651547</v>
      </c>
    </row>
    <row r="1607" spans="1:18">
      <c r="A1607" s="1195" t="s">
        <v>1979</v>
      </c>
      <c r="B1607" s="1196" t="s">
        <v>1616</v>
      </c>
      <c r="C1607" s="1196" t="s">
        <v>1617</v>
      </c>
      <c r="D1607" s="1196" t="s">
        <v>81</v>
      </c>
      <c r="E1607" s="1197">
        <v>39857</v>
      </c>
      <c r="F1607" s="1198" t="s">
        <v>49</v>
      </c>
      <c r="G1607" s="1199">
        <v>2900000</v>
      </c>
      <c r="H1607" s="1199">
        <v>0</v>
      </c>
      <c r="I1607" s="1199">
        <v>2697208.51</v>
      </c>
      <c r="J1607" s="1200" t="s">
        <v>671</v>
      </c>
      <c r="K1607" s="1201"/>
      <c r="L1607" s="1202"/>
      <c r="M1607" s="1203"/>
      <c r="N1607" s="1204"/>
      <c r="O1607" s="1205"/>
      <c r="P1607" s="1205"/>
      <c r="Q1607" s="1206"/>
      <c r="R1607" s="1207"/>
    </row>
    <row r="1608" spans="1:18">
      <c r="A1608" s="1195"/>
      <c r="B1608" s="1196" t="s">
        <v>1616</v>
      </c>
      <c r="C1608" s="1196" t="s">
        <v>1617</v>
      </c>
      <c r="D1608" s="1196" t="s">
        <v>81</v>
      </c>
      <c r="E1608" s="1197">
        <v>41341</v>
      </c>
      <c r="F1608" s="1198"/>
      <c r="G1608" s="1199"/>
      <c r="H1608" s="1199"/>
      <c r="I1608" s="1199"/>
      <c r="J1608" s="1200"/>
      <c r="K1608" s="1201">
        <v>2465029</v>
      </c>
      <c r="L1608" s="1202"/>
      <c r="M1608" s="1203">
        <v>2900</v>
      </c>
      <c r="N1608" s="1204">
        <v>850</v>
      </c>
      <c r="O1608" s="1205">
        <v>-434971</v>
      </c>
      <c r="P1608" s="1205"/>
      <c r="Q1608" s="1206">
        <v>98251.45</v>
      </c>
      <c r="R1608" s="1207">
        <v>145</v>
      </c>
    </row>
    <row r="1609" spans="1:18">
      <c r="A1609" s="1195"/>
      <c r="B1609" s="1196" t="s">
        <v>1616</v>
      </c>
      <c r="C1609" s="1196" t="s">
        <v>1617</v>
      </c>
      <c r="D1609" s="1196" t="s">
        <v>81</v>
      </c>
      <c r="E1609" s="1197">
        <v>41373</v>
      </c>
      <c r="F1609" s="1198"/>
      <c r="G1609" s="1199"/>
      <c r="H1609" s="1199"/>
      <c r="I1609" s="1199"/>
      <c r="J1609" s="1200"/>
      <c r="K1609" s="1201"/>
      <c r="L1609" s="1202">
        <v>-25000</v>
      </c>
      <c r="M1609" s="1203"/>
      <c r="N1609" s="1204"/>
      <c r="O1609" s="1205"/>
      <c r="P1609" s="1205"/>
      <c r="Q1609" s="1206"/>
      <c r="R1609" s="1207"/>
    </row>
    <row r="1610" spans="1:18">
      <c r="A1610" s="1195"/>
      <c r="B1610" s="1196" t="s">
        <v>1618</v>
      </c>
      <c r="C1610" s="1196" t="s">
        <v>1619</v>
      </c>
      <c r="D1610" s="1196" t="s">
        <v>81</v>
      </c>
      <c r="E1610" s="1197">
        <v>39801</v>
      </c>
      <c r="F1610" s="1198" t="s">
        <v>26</v>
      </c>
      <c r="G1610" s="1199">
        <v>4000000</v>
      </c>
      <c r="H1610" s="1199">
        <v>0</v>
      </c>
      <c r="I1610" s="1199">
        <v>3131111.11</v>
      </c>
      <c r="J1610" s="1200" t="s">
        <v>671</v>
      </c>
      <c r="K1610" s="1201"/>
      <c r="L1610" s="1202"/>
      <c r="M1610" s="1203"/>
      <c r="N1610" s="1204"/>
      <c r="O1610" s="1205"/>
      <c r="P1610" s="1205"/>
      <c r="Q1610" s="1206"/>
      <c r="R1610" s="1207"/>
    </row>
    <row r="1611" spans="1:18">
      <c r="A1611" s="1195"/>
      <c r="B1611" s="1196" t="s">
        <v>1618</v>
      </c>
      <c r="C1611" s="1196" t="s">
        <v>1619</v>
      </c>
      <c r="D1611" s="1196" t="s">
        <v>81</v>
      </c>
      <c r="E1611" s="1197">
        <v>40837</v>
      </c>
      <c r="F1611" s="1198"/>
      <c r="G1611" s="1199"/>
      <c r="H1611" s="1199"/>
      <c r="I1611" s="1199"/>
      <c r="J1611" s="1200"/>
      <c r="K1611" s="1201">
        <v>2800000</v>
      </c>
      <c r="L1611" s="1202"/>
      <c r="M1611" s="1203">
        <v>4000</v>
      </c>
      <c r="N1611" s="1204">
        <v>700</v>
      </c>
      <c r="O1611" s="1205">
        <v>-1200000</v>
      </c>
      <c r="P1611" s="1205"/>
      <c r="Q1611" s="1206"/>
      <c r="R1611" s="1207"/>
    </row>
    <row r="1612" spans="1:18">
      <c r="A1612" s="1195" t="s">
        <v>1978</v>
      </c>
      <c r="B1612" s="1196" t="s">
        <v>1620</v>
      </c>
      <c r="C1612" s="1196" t="s">
        <v>1621</v>
      </c>
      <c r="D1612" s="1196" t="s">
        <v>116</v>
      </c>
      <c r="E1612" s="1197">
        <v>39899</v>
      </c>
      <c r="F1612" s="1198" t="s">
        <v>49</v>
      </c>
      <c r="G1612" s="1199">
        <v>4000000</v>
      </c>
      <c r="H1612" s="1199">
        <v>0</v>
      </c>
      <c r="I1612" s="1199">
        <v>4717144.78</v>
      </c>
      <c r="J1612" s="1200" t="s">
        <v>655</v>
      </c>
      <c r="K1612" s="1201"/>
      <c r="L1612" s="1202"/>
      <c r="M1612" s="1203"/>
      <c r="N1612" s="1204"/>
      <c r="O1612" s="1205"/>
      <c r="P1612" s="1205"/>
      <c r="Q1612" s="1206"/>
      <c r="R1612" s="1207"/>
    </row>
    <row r="1613" spans="1:18">
      <c r="A1613" s="1195"/>
      <c r="B1613" s="1196" t="s">
        <v>1620</v>
      </c>
      <c r="C1613" s="1196" t="s">
        <v>1621</v>
      </c>
      <c r="D1613" s="1196" t="s">
        <v>116</v>
      </c>
      <c r="E1613" s="1197">
        <v>40766</v>
      </c>
      <c r="F1613" s="1198"/>
      <c r="G1613" s="1199"/>
      <c r="H1613" s="1199"/>
      <c r="I1613" s="1199"/>
      <c r="J1613" s="1200"/>
      <c r="K1613" s="1201">
        <v>4000000</v>
      </c>
      <c r="L1613" s="1202"/>
      <c r="M1613" s="1203">
        <v>4000</v>
      </c>
      <c r="N1613" s="1204">
        <v>1000</v>
      </c>
      <c r="O1613" s="1205"/>
      <c r="P1613" s="1205"/>
      <c r="Q1613" s="1206">
        <v>200000</v>
      </c>
      <c r="R1613" s="1207">
        <v>200</v>
      </c>
    </row>
    <row r="1614" spans="1:18">
      <c r="A1614" s="1195">
        <v>11</v>
      </c>
      <c r="B1614" s="1196" t="s">
        <v>1622</v>
      </c>
      <c r="C1614" s="1196" t="s">
        <v>968</v>
      </c>
      <c r="D1614" s="1196" t="s">
        <v>92</v>
      </c>
      <c r="E1614" s="1197">
        <v>39829</v>
      </c>
      <c r="F1614" s="1198" t="s">
        <v>26</v>
      </c>
      <c r="G1614" s="1199">
        <v>64779000</v>
      </c>
      <c r="H1614" s="1199">
        <v>0</v>
      </c>
      <c r="I1614" s="1199">
        <v>67294638.840000004</v>
      </c>
      <c r="J1614" s="1200" t="s">
        <v>655</v>
      </c>
      <c r="K1614" s="1201"/>
      <c r="L1614" s="1202"/>
      <c r="M1614" s="1203"/>
      <c r="N1614" s="1204"/>
      <c r="O1614" s="1205"/>
      <c r="P1614" s="1205"/>
      <c r="Q1614" s="1206"/>
      <c r="R1614" s="1207"/>
    </row>
    <row r="1615" spans="1:18">
      <c r="A1615" s="1195"/>
      <c r="B1615" s="1196" t="s">
        <v>1622</v>
      </c>
      <c r="C1615" s="1196" t="s">
        <v>968</v>
      </c>
      <c r="D1615" s="1196" t="s">
        <v>92</v>
      </c>
      <c r="E1615" s="1197">
        <v>39953</v>
      </c>
      <c r="F1615" s="1198"/>
      <c r="G1615" s="1199"/>
      <c r="H1615" s="1199"/>
      <c r="I1615" s="1199"/>
      <c r="J1615" s="1200"/>
      <c r="K1615" s="1201">
        <v>64779000</v>
      </c>
      <c r="L1615" s="1202"/>
      <c r="M1615" s="1203">
        <v>64779</v>
      </c>
      <c r="N1615" s="1204">
        <v>1000</v>
      </c>
      <c r="O1615" s="1205"/>
      <c r="P1615" s="1205"/>
      <c r="Q1615" s="1206"/>
      <c r="R1615" s="1207"/>
    </row>
    <row r="1616" spans="1:18">
      <c r="A1616" s="1195"/>
      <c r="B1616" s="1196" t="s">
        <v>1622</v>
      </c>
      <c r="C1616" s="1196" t="s">
        <v>968</v>
      </c>
      <c r="D1616" s="1196" t="s">
        <v>92</v>
      </c>
      <c r="E1616" s="1197">
        <v>39988</v>
      </c>
      <c r="F1616" s="1198"/>
      <c r="G1616" s="1199"/>
      <c r="H1616" s="1199"/>
      <c r="I1616" s="1199"/>
      <c r="J1616" s="1200"/>
      <c r="K1616" s="1201"/>
      <c r="L1616" s="1202"/>
      <c r="M1616" s="1203"/>
      <c r="N1616" s="1204"/>
      <c r="O1616" s="1205"/>
      <c r="P1616" s="1205"/>
      <c r="Q1616" s="1206">
        <v>1400000</v>
      </c>
      <c r="R1616" s="1207">
        <v>303083</v>
      </c>
    </row>
    <row r="1617" spans="1:18">
      <c r="A1617" s="1195"/>
      <c r="B1617" s="1196" t="s">
        <v>1623</v>
      </c>
      <c r="C1617" s="1196" t="s">
        <v>1257</v>
      </c>
      <c r="D1617" s="1196" t="s">
        <v>112</v>
      </c>
      <c r="E1617" s="1197">
        <v>39801</v>
      </c>
      <c r="F1617" s="1198" t="s">
        <v>26</v>
      </c>
      <c r="G1617" s="1199">
        <v>50000000</v>
      </c>
      <c r="H1617" s="1199">
        <v>0</v>
      </c>
      <c r="I1617" s="1199">
        <v>49045470.380000003</v>
      </c>
      <c r="J1617" s="1200" t="s">
        <v>671</v>
      </c>
      <c r="K1617" s="1201"/>
      <c r="L1617" s="1202"/>
      <c r="M1617" s="1203"/>
      <c r="N1617" s="1204"/>
      <c r="O1617" s="1205"/>
      <c r="P1617" s="1205"/>
      <c r="Q1617" s="1206"/>
      <c r="R1617" s="1207"/>
    </row>
    <row r="1618" spans="1:18">
      <c r="A1618" s="1195"/>
      <c r="B1618" s="1196" t="s">
        <v>1623</v>
      </c>
      <c r="C1618" s="1196" t="s">
        <v>1257</v>
      </c>
      <c r="D1618" s="1196" t="s">
        <v>112</v>
      </c>
      <c r="E1618" s="1197">
        <v>41002</v>
      </c>
      <c r="F1618" s="1198"/>
      <c r="G1618" s="1199"/>
      <c r="H1618" s="1199"/>
      <c r="I1618" s="1199"/>
      <c r="J1618" s="1200"/>
      <c r="K1618" s="1201">
        <v>41020000</v>
      </c>
      <c r="L1618" s="1202">
        <v>-615300</v>
      </c>
      <c r="M1618" s="1203">
        <v>2000</v>
      </c>
      <c r="N1618" s="1204">
        <v>20510</v>
      </c>
      <c r="O1618" s="1205">
        <v>-8980000</v>
      </c>
      <c r="P1618" s="1205"/>
      <c r="Q1618" s="1206"/>
      <c r="R1618" s="1207"/>
    </row>
    <row r="1619" spans="1:18">
      <c r="A1619" s="1195"/>
      <c r="B1619" s="1196" t="s">
        <v>1623</v>
      </c>
      <c r="C1619" s="1196" t="s">
        <v>1257</v>
      </c>
      <c r="D1619" s="1196" t="s">
        <v>112</v>
      </c>
      <c r="E1619" s="1197">
        <v>41059</v>
      </c>
      <c r="F1619" s="1198"/>
      <c r="G1619" s="1199"/>
      <c r="H1619" s="1199"/>
      <c r="I1619" s="1199"/>
      <c r="J1619" s="1200"/>
      <c r="K1619" s="1201"/>
      <c r="L1619" s="1202"/>
      <c r="M1619" s="1203"/>
      <c r="N1619" s="1204"/>
      <c r="O1619" s="1205"/>
      <c r="P1619" s="1205"/>
      <c r="Q1619" s="1206">
        <v>55000</v>
      </c>
      <c r="R1619" s="1207">
        <v>589623</v>
      </c>
    </row>
    <row r="1620" spans="1:18">
      <c r="A1620" s="1195" t="s">
        <v>1978</v>
      </c>
      <c r="B1620" s="1196" t="s">
        <v>1624</v>
      </c>
      <c r="C1620" s="1196" t="s">
        <v>1161</v>
      </c>
      <c r="D1620" s="1196" t="s">
        <v>81</v>
      </c>
      <c r="E1620" s="1197">
        <v>39805</v>
      </c>
      <c r="F1620" s="1198" t="s">
        <v>49</v>
      </c>
      <c r="G1620" s="1199">
        <v>1800000</v>
      </c>
      <c r="H1620" s="1199">
        <v>0</v>
      </c>
      <c r="I1620" s="1199">
        <v>2153780</v>
      </c>
      <c r="J1620" s="1200" t="s">
        <v>655</v>
      </c>
      <c r="K1620" s="1201"/>
      <c r="L1620" s="1202"/>
      <c r="M1620" s="1203"/>
      <c r="N1620" s="1204"/>
      <c r="O1620" s="1205"/>
      <c r="P1620" s="1205"/>
      <c r="Q1620" s="1206"/>
      <c r="R1620" s="1207"/>
    </row>
    <row r="1621" spans="1:18">
      <c r="A1621" s="1195"/>
      <c r="B1621" s="1196" t="s">
        <v>1624</v>
      </c>
      <c r="C1621" s="1196" t="s">
        <v>1161</v>
      </c>
      <c r="D1621" s="1196" t="s">
        <v>81</v>
      </c>
      <c r="E1621" s="1197">
        <v>40787</v>
      </c>
      <c r="F1621" s="1198"/>
      <c r="G1621" s="1199"/>
      <c r="H1621" s="1199"/>
      <c r="I1621" s="1199"/>
      <c r="J1621" s="1200"/>
      <c r="K1621" s="1201">
        <v>1800000</v>
      </c>
      <c r="L1621" s="1202"/>
      <c r="M1621" s="1203">
        <v>1800</v>
      </c>
      <c r="N1621" s="1204">
        <v>1000</v>
      </c>
      <c r="O1621" s="1205"/>
      <c r="P1621" s="1205"/>
      <c r="Q1621" s="1206">
        <v>90000</v>
      </c>
      <c r="R1621" s="1207">
        <v>90</v>
      </c>
    </row>
    <row r="1622" spans="1:18">
      <c r="A1622" s="1195" t="s">
        <v>1979</v>
      </c>
      <c r="B1622" s="1196" t="s">
        <v>1625</v>
      </c>
      <c r="C1622" s="1196" t="s">
        <v>1626</v>
      </c>
      <c r="D1622" s="1196" t="s">
        <v>90</v>
      </c>
      <c r="E1622" s="1197">
        <v>39857</v>
      </c>
      <c r="F1622" s="1198" t="s">
        <v>49</v>
      </c>
      <c r="G1622" s="1199">
        <v>2152000</v>
      </c>
      <c r="H1622" s="1199">
        <v>0</v>
      </c>
      <c r="I1622" s="1199">
        <v>1983756.24</v>
      </c>
      <c r="J1622" s="1200" t="s">
        <v>671</v>
      </c>
      <c r="K1622" s="1201"/>
      <c r="L1622" s="1202"/>
      <c r="M1622" s="1203"/>
      <c r="N1622" s="1204"/>
      <c r="O1622" s="1205"/>
      <c r="P1622" s="1205"/>
      <c r="Q1622" s="1206"/>
      <c r="R1622" s="1207"/>
    </row>
    <row r="1623" spans="1:18">
      <c r="A1623" s="1195"/>
      <c r="B1623" s="1196" t="s">
        <v>1625</v>
      </c>
      <c r="C1623" s="1196" t="s">
        <v>1626</v>
      </c>
      <c r="D1623" s="1196" t="s">
        <v>90</v>
      </c>
      <c r="E1623" s="1197">
        <v>41253</v>
      </c>
      <c r="F1623" s="1198"/>
      <c r="G1623" s="1199"/>
      <c r="H1623" s="1199"/>
      <c r="I1623" s="1199"/>
      <c r="J1623" s="1200"/>
      <c r="K1623" s="1201">
        <v>174537.72</v>
      </c>
      <c r="L1623" s="1202"/>
      <c r="M1623" s="1203">
        <v>252</v>
      </c>
      <c r="N1623" s="1204">
        <v>692.6</v>
      </c>
      <c r="O1623" s="1205">
        <v>-77462.28</v>
      </c>
      <c r="P1623" s="1205"/>
      <c r="Q1623" s="1206"/>
      <c r="R1623" s="1207"/>
    </row>
    <row r="1624" spans="1:18">
      <c r="A1624" s="1195"/>
      <c r="B1624" s="1196" t="s">
        <v>1625</v>
      </c>
      <c r="C1624" s="1196" t="s">
        <v>1626</v>
      </c>
      <c r="D1624" s="1196" t="s">
        <v>90</v>
      </c>
      <c r="E1624" s="1197">
        <v>41254</v>
      </c>
      <c r="F1624" s="1198"/>
      <c r="G1624" s="1199"/>
      <c r="H1624" s="1199"/>
      <c r="I1624" s="1199"/>
      <c r="J1624" s="1200"/>
      <c r="K1624" s="1201">
        <v>1315959</v>
      </c>
      <c r="L1624" s="1202"/>
      <c r="M1624" s="1203">
        <v>1900</v>
      </c>
      <c r="N1624" s="1204">
        <v>692.6</v>
      </c>
      <c r="O1624" s="1205">
        <v>-584041</v>
      </c>
      <c r="P1624" s="1205"/>
      <c r="Q1624" s="1206">
        <v>69186.8</v>
      </c>
      <c r="R1624" s="1207">
        <v>108</v>
      </c>
    </row>
    <row r="1625" spans="1:18">
      <c r="A1625" s="1195"/>
      <c r="B1625" s="1196" t="s">
        <v>1625</v>
      </c>
      <c r="C1625" s="1196" t="s">
        <v>1626</v>
      </c>
      <c r="D1625" s="1196" t="s">
        <v>90</v>
      </c>
      <c r="E1625" s="1197">
        <v>41285</v>
      </c>
      <c r="F1625" s="1198"/>
      <c r="G1625" s="1199"/>
      <c r="H1625" s="1199"/>
      <c r="I1625" s="1199"/>
      <c r="J1625" s="1200"/>
      <c r="K1625" s="1201"/>
      <c r="L1625" s="1202">
        <v>-14904.97</v>
      </c>
      <c r="M1625" s="1203"/>
      <c r="N1625" s="1204"/>
      <c r="O1625" s="1205"/>
      <c r="P1625" s="1205"/>
      <c r="Q1625" s="1206"/>
      <c r="R1625" s="1207"/>
    </row>
    <row r="1626" spans="1:18">
      <c r="A1626" s="1195"/>
      <c r="B1626" s="1196" t="s">
        <v>1625</v>
      </c>
      <c r="C1626" s="1196" t="s">
        <v>1626</v>
      </c>
      <c r="D1626" s="1196" t="s">
        <v>90</v>
      </c>
      <c r="E1626" s="1197">
        <v>41359</v>
      </c>
      <c r="F1626" s="1198"/>
      <c r="G1626" s="1199"/>
      <c r="H1626" s="1199"/>
      <c r="I1626" s="1199"/>
      <c r="J1626" s="1200"/>
      <c r="K1626" s="1201"/>
      <c r="L1626" s="1202">
        <v>-10095.030000000001</v>
      </c>
      <c r="M1626" s="1203"/>
      <c r="N1626" s="1204"/>
      <c r="O1626" s="1205"/>
      <c r="P1626" s="1205"/>
      <c r="Q1626" s="1206"/>
      <c r="R1626" s="1207"/>
    </row>
    <row r="1627" spans="1:18">
      <c r="A1627" s="1195" t="s">
        <v>1978</v>
      </c>
      <c r="B1627" s="1196" t="s">
        <v>1627</v>
      </c>
      <c r="C1627" s="1196" t="s">
        <v>1095</v>
      </c>
      <c r="D1627" s="1196" t="s">
        <v>81</v>
      </c>
      <c r="E1627" s="1197">
        <v>39822</v>
      </c>
      <c r="F1627" s="1198" t="s">
        <v>49</v>
      </c>
      <c r="G1627" s="1199">
        <v>5803000</v>
      </c>
      <c r="H1627" s="1199">
        <v>0</v>
      </c>
      <c r="I1627" s="1199">
        <v>6888017.8600000003</v>
      </c>
      <c r="J1627" s="1200" t="s">
        <v>655</v>
      </c>
      <c r="K1627" s="1201"/>
      <c r="L1627" s="1202"/>
      <c r="M1627" s="1203"/>
      <c r="N1627" s="1204"/>
      <c r="O1627" s="1205"/>
      <c r="P1627" s="1205"/>
      <c r="Q1627" s="1206"/>
      <c r="R1627" s="1207"/>
    </row>
    <row r="1628" spans="1:18">
      <c r="A1628" s="1195"/>
      <c r="B1628" s="1196" t="s">
        <v>1627</v>
      </c>
      <c r="C1628" s="1196" t="s">
        <v>1095</v>
      </c>
      <c r="D1628" s="1196" t="s">
        <v>81</v>
      </c>
      <c r="E1628" s="1197">
        <v>40738</v>
      </c>
      <c r="F1628" s="1198"/>
      <c r="G1628" s="1199"/>
      <c r="H1628" s="1199"/>
      <c r="I1628" s="1199"/>
      <c r="J1628" s="1200"/>
      <c r="K1628" s="1201">
        <v>5803000</v>
      </c>
      <c r="L1628" s="1202"/>
      <c r="M1628" s="1203">
        <v>5803</v>
      </c>
      <c r="N1628" s="1204">
        <v>1000</v>
      </c>
      <c r="O1628" s="1205"/>
      <c r="P1628" s="1205"/>
      <c r="Q1628" s="1206">
        <v>290000</v>
      </c>
      <c r="R1628" s="1207">
        <v>290</v>
      </c>
    </row>
    <row r="1629" spans="1:18">
      <c r="A1629" s="1195" t="s">
        <v>1978</v>
      </c>
      <c r="B1629" s="1196" t="s">
        <v>1628</v>
      </c>
      <c r="C1629" s="1196" t="s">
        <v>1561</v>
      </c>
      <c r="D1629" s="1196" t="s">
        <v>81</v>
      </c>
      <c r="E1629" s="1197">
        <v>39822</v>
      </c>
      <c r="F1629" s="1198" t="s">
        <v>49</v>
      </c>
      <c r="G1629" s="1199">
        <v>6815000</v>
      </c>
      <c r="H1629" s="1199">
        <v>0</v>
      </c>
      <c r="I1629" s="1199">
        <v>8152698.3300000001</v>
      </c>
      <c r="J1629" s="1200" t="s">
        <v>655</v>
      </c>
      <c r="K1629" s="1201"/>
      <c r="L1629" s="1202"/>
      <c r="M1629" s="1203"/>
      <c r="N1629" s="1204"/>
      <c r="O1629" s="1205"/>
      <c r="P1629" s="1205"/>
      <c r="Q1629" s="1206"/>
      <c r="R1629" s="1207"/>
    </row>
    <row r="1630" spans="1:18">
      <c r="A1630" s="1195"/>
      <c r="B1630" s="1196" t="s">
        <v>1628</v>
      </c>
      <c r="C1630" s="1196" t="s">
        <v>1561</v>
      </c>
      <c r="D1630" s="1196" t="s">
        <v>81</v>
      </c>
      <c r="E1630" s="1197">
        <v>40801</v>
      </c>
      <c r="F1630" s="1198"/>
      <c r="G1630" s="1199"/>
      <c r="H1630" s="1199"/>
      <c r="I1630" s="1199"/>
      <c r="J1630" s="1200"/>
      <c r="K1630" s="1201">
        <v>6815000</v>
      </c>
      <c r="L1630" s="1202"/>
      <c r="M1630" s="1203">
        <v>6815</v>
      </c>
      <c r="N1630" s="1204">
        <v>1000</v>
      </c>
      <c r="O1630" s="1205"/>
      <c r="P1630" s="1205"/>
      <c r="Q1630" s="1206">
        <v>341000</v>
      </c>
      <c r="R1630" s="1207">
        <v>341</v>
      </c>
    </row>
    <row r="1631" spans="1:18">
      <c r="A1631" s="1195" t="s">
        <v>2023</v>
      </c>
      <c r="B1631" s="1196" t="s">
        <v>1629</v>
      </c>
      <c r="C1631" s="1196" t="s">
        <v>1630</v>
      </c>
      <c r="D1631" s="1196" t="s">
        <v>89</v>
      </c>
      <c r="E1631" s="1197">
        <v>39990</v>
      </c>
      <c r="F1631" s="1198" t="s">
        <v>49</v>
      </c>
      <c r="G1631" s="1199">
        <v>17388000</v>
      </c>
      <c r="H1631" s="1199">
        <v>0</v>
      </c>
      <c r="I1631" s="1199">
        <v>19063111</v>
      </c>
      <c r="J1631" s="1200" t="s">
        <v>655</v>
      </c>
      <c r="K1631" s="1201"/>
      <c r="L1631" s="1202"/>
      <c r="M1631" s="1203"/>
      <c r="N1631" s="1204"/>
      <c r="O1631" s="1205"/>
      <c r="P1631" s="1205"/>
      <c r="Q1631" s="1206"/>
      <c r="R1631" s="1207"/>
    </row>
    <row r="1632" spans="1:18">
      <c r="A1632" s="1195"/>
      <c r="B1632" s="1196" t="s">
        <v>1629</v>
      </c>
      <c r="C1632" s="1196" t="s">
        <v>1630</v>
      </c>
      <c r="D1632" s="1196" t="s">
        <v>89</v>
      </c>
      <c r="E1632" s="1197">
        <v>40450</v>
      </c>
      <c r="F1632" s="1198"/>
      <c r="G1632" s="1199"/>
      <c r="H1632" s="1199"/>
      <c r="I1632" s="1199"/>
      <c r="J1632" s="1200"/>
      <c r="K1632" s="1201">
        <v>17388000</v>
      </c>
      <c r="L1632" s="1202"/>
      <c r="M1632" s="1203">
        <v>17388</v>
      </c>
      <c r="N1632" s="1204">
        <v>1000</v>
      </c>
      <c r="O1632" s="1205"/>
      <c r="P1632" s="1205"/>
      <c r="Q1632" s="1206">
        <v>522000</v>
      </c>
      <c r="R1632" s="1207">
        <v>522</v>
      </c>
    </row>
    <row r="1633" spans="1:18">
      <c r="A1633" s="1195" t="s">
        <v>2018</v>
      </c>
      <c r="B1633" s="1196" t="s">
        <v>1631</v>
      </c>
      <c r="C1633" s="1196" t="s">
        <v>1632</v>
      </c>
      <c r="D1633" s="1196" t="s">
        <v>92</v>
      </c>
      <c r="E1633" s="1197">
        <v>39801</v>
      </c>
      <c r="F1633" s="1198" t="s">
        <v>26</v>
      </c>
      <c r="G1633" s="1199">
        <v>18000000</v>
      </c>
      <c r="H1633" s="1199">
        <v>0</v>
      </c>
      <c r="I1633" s="1199">
        <v>19650000</v>
      </c>
      <c r="J1633" s="1200" t="s">
        <v>655</v>
      </c>
      <c r="K1633" s="1201"/>
      <c r="L1633" s="1202"/>
      <c r="M1633" s="1203"/>
      <c r="N1633" s="1204"/>
      <c r="O1633" s="1205"/>
      <c r="P1633" s="1205"/>
      <c r="Q1633" s="1206"/>
      <c r="R1633" s="1207"/>
    </row>
    <row r="1634" spans="1:18">
      <c r="A1634" s="1195"/>
      <c r="B1634" s="1196" t="s">
        <v>1631</v>
      </c>
      <c r="C1634" s="1196" t="s">
        <v>1632</v>
      </c>
      <c r="D1634" s="1196" t="s">
        <v>92</v>
      </c>
      <c r="E1634" s="1197">
        <v>40450</v>
      </c>
      <c r="F1634" s="1198"/>
      <c r="G1634" s="1199"/>
      <c r="H1634" s="1199"/>
      <c r="I1634" s="1199"/>
      <c r="J1634" s="1200"/>
      <c r="K1634" s="1201">
        <v>18000000</v>
      </c>
      <c r="L1634" s="1202"/>
      <c r="M1634" s="1203">
        <v>18000</v>
      </c>
      <c r="N1634" s="1204">
        <v>1000</v>
      </c>
      <c r="O1634" s="1205"/>
      <c r="P1634" s="1205"/>
      <c r="Q1634" s="1206"/>
      <c r="R1634" s="1207"/>
    </row>
    <row r="1635" spans="1:18">
      <c r="A1635" s="1195"/>
      <c r="B1635" s="1196" t="s">
        <v>1631</v>
      </c>
      <c r="C1635" s="1196" t="s">
        <v>1632</v>
      </c>
      <c r="D1635" s="1196" t="s">
        <v>92</v>
      </c>
      <c r="E1635" s="1197">
        <v>41486</v>
      </c>
      <c r="F1635" s="1198"/>
      <c r="G1635" s="1199"/>
      <c r="H1635" s="1199"/>
      <c r="I1635" s="1199"/>
      <c r="J1635" s="1200"/>
      <c r="K1635" s="1201"/>
      <c r="L1635" s="1202"/>
      <c r="M1635" s="1203"/>
      <c r="N1635" s="1204"/>
      <c r="O1635" s="1205"/>
      <c r="P1635" s="1205"/>
      <c r="Q1635" s="1206">
        <v>50000</v>
      </c>
      <c r="R1635" s="1207">
        <v>137966</v>
      </c>
    </row>
    <row r="1636" spans="1:18">
      <c r="A1636" s="1195" t="s">
        <v>1978</v>
      </c>
      <c r="B1636" s="1196" t="s">
        <v>1633</v>
      </c>
      <c r="C1636" s="1196" t="s">
        <v>1088</v>
      </c>
      <c r="D1636" s="1196" t="s">
        <v>90</v>
      </c>
      <c r="E1636" s="1197">
        <v>39864</v>
      </c>
      <c r="F1636" s="1198" t="s">
        <v>49</v>
      </c>
      <c r="G1636" s="1199">
        <v>12500000</v>
      </c>
      <c r="H1636" s="1199">
        <v>0</v>
      </c>
      <c r="I1636" s="1199">
        <v>14888679.859999999</v>
      </c>
      <c r="J1636" s="1200" t="s">
        <v>655</v>
      </c>
      <c r="K1636" s="1201"/>
      <c r="L1636" s="1202"/>
      <c r="M1636" s="1203"/>
      <c r="N1636" s="1204"/>
      <c r="O1636" s="1205"/>
      <c r="P1636" s="1205"/>
      <c r="Q1636" s="1206"/>
      <c r="R1636" s="1207"/>
    </row>
    <row r="1637" spans="1:18">
      <c r="A1637" s="1195"/>
      <c r="B1637" s="1196" t="s">
        <v>1633</v>
      </c>
      <c r="C1637" s="1196" t="s">
        <v>1088</v>
      </c>
      <c r="D1637" s="1196" t="s">
        <v>90</v>
      </c>
      <c r="E1637" s="1197">
        <v>40808</v>
      </c>
      <c r="F1637" s="1198"/>
      <c r="G1637" s="1199"/>
      <c r="H1637" s="1199"/>
      <c r="I1637" s="1199"/>
      <c r="J1637" s="1200"/>
      <c r="K1637" s="1201">
        <v>12500000</v>
      </c>
      <c r="L1637" s="1202"/>
      <c r="M1637" s="1203">
        <v>12500</v>
      </c>
      <c r="N1637" s="1204">
        <v>1000</v>
      </c>
      <c r="O1637" s="1205"/>
      <c r="P1637" s="1205"/>
      <c r="Q1637" s="1206">
        <v>625000</v>
      </c>
      <c r="R1637" s="1207">
        <v>625</v>
      </c>
    </row>
    <row r="1638" spans="1:18">
      <c r="A1638" s="1195" t="s">
        <v>1980</v>
      </c>
      <c r="B1638" s="1196" t="s">
        <v>1634</v>
      </c>
      <c r="C1638" s="1196" t="s">
        <v>1635</v>
      </c>
      <c r="D1638" s="1196" t="s">
        <v>60</v>
      </c>
      <c r="E1638" s="1197">
        <v>39934</v>
      </c>
      <c r="F1638" s="1198" t="s">
        <v>160</v>
      </c>
      <c r="G1638" s="1199">
        <v>10750000</v>
      </c>
      <c r="H1638" s="1199">
        <v>0</v>
      </c>
      <c r="I1638" s="1199">
        <v>14543635.130000001</v>
      </c>
      <c r="J1638" s="1200" t="s">
        <v>671</v>
      </c>
      <c r="K1638" s="1201"/>
      <c r="L1638" s="1202"/>
      <c r="M1638" s="1203"/>
      <c r="N1638" s="1204"/>
      <c r="O1638" s="1205"/>
      <c r="P1638" s="1205"/>
      <c r="Q1638" s="1206"/>
      <c r="R1638" s="1207"/>
    </row>
    <row r="1639" spans="1:18">
      <c r="A1639" s="1195"/>
      <c r="B1639" s="1196" t="s">
        <v>1634</v>
      </c>
      <c r="C1639" s="1196" t="s">
        <v>1635</v>
      </c>
      <c r="D1639" s="1196" t="s">
        <v>60</v>
      </c>
      <c r="E1639" s="1197">
        <v>41449</v>
      </c>
      <c r="F1639" s="1198"/>
      <c r="G1639" s="1199"/>
      <c r="H1639" s="1199"/>
      <c r="I1639" s="1199"/>
      <c r="J1639" s="1200"/>
      <c r="K1639" s="1201">
        <v>10750000</v>
      </c>
      <c r="L1639" s="1202"/>
      <c r="M1639" s="1203">
        <v>10750000</v>
      </c>
      <c r="N1639" s="1204">
        <v>1.1659999999999999</v>
      </c>
      <c r="O1639" s="1205"/>
      <c r="P1639" s="1205">
        <v>1784607.5</v>
      </c>
      <c r="Q1639" s="1206">
        <v>720368.55</v>
      </c>
      <c r="R1639" s="1207">
        <v>538000</v>
      </c>
    </row>
    <row r="1640" spans="1:18">
      <c r="A1640" s="1195"/>
      <c r="B1640" s="1196" t="s">
        <v>1634</v>
      </c>
      <c r="C1640" s="1196" t="s">
        <v>1635</v>
      </c>
      <c r="D1640" s="1196" t="s">
        <v>60</v>
      </c>
      <c r="E1640" s="1197">
        <v>41481</v>
      </c>
      <c r="F1640" s="1198"/>
      <c r="G1640" s="1199"/>
      <c r="H1640" s="1199"/>
      <c r="I1640" s="1199"/>
      <c r="J1640" s="1200"/>
      <c r="K1640" s="1201"/>
      <c r="L1640" s="1202">
        <v>-125346.08</v>
      </c>
      <c r="M1640" s="1203"/>
      <c r="N1640" s="1204"/>
      <c r="O1640" s="1205"/>
      <c r="P1640" s="1205"/>
      <c r="Q1640" s="1206"/>
      <c r="R1640" s="1207"/>
    </row>
    <row r="1641" spans="1:18">
      <c r="A1641" s="1195"/>
      <c r="B1641" s="1196" t="s">
        <v>1636</v>
      </c>
      <c r="C1641" s="1196" t="s">
        <v>703</v>
      </c>
      <c r="D1641" s="1196" t="s">
        <v>86</v>
      </c>
      <c r="E1641" s="1197">
        <v>39773</v>
      </c>
      <c r="F1641" s="1198" t="s">
        <v>26</v>
      </c>
      <c r="G1641" s="1199">
        <v>23393000</v>
      </c>
      <c r="H1641" s="1199">
        <v>0</v>
      </c>
      <c r="I1641" s="1199">
        <v>26915463.850000001</v>
      </c>
      <c r="J1641" s="1200" t="s">
        <v>674</v>
      </c>
      <c r="K1641" s="1201"/>
      <c r="L1641" s="1202"/>
      <c r="M1641" s="1203"/>
      <c r="N1641" s="1204"/>
      <c r="O1641" s="1205"/>
      <c r="P1641" s="1205"/>
      <c r="Q1641" s="1206"/>
      <c r="R1641" s="1207"/>
    </row>
    <row r="1642" spans="1:18">
      <c r="A1642" s="1195"/>
      <c r="B1642" s="1196" t="s">
        <v>1636</v>
      </c>
      <c r="C1642" s="1196" t="s">
        <v>703</v>
      </c>
      <c r="D1642" s="1196" t="s">
        <v>86</v>
      </c>
      <c r="E1642" s="1197">
        <v>41542</v>
      </c>
      <c r="F1642" s="1198"/>
      <c r="G1642" s="1199"/>
      <c r="H1642" s="1199"/>
      <c r="I1642" s="1199"/>
      <c r="J1642" s="1200"/>
      <c r="K1642" s="1201">
        <v>23367267.699999999</v>
      </c>
      <c r="L1642" s="1202"/>
      <c r="M1642" s="1203">
        <v>23393</v>
      </c>
      <c r="N1642" s="1204">
        <v>998.9</v>
      </c>
      <c r="O1642" s="1205">
        <v>-25732.3</v>
      </c>
      <c r="P1642" s="1205"/>
      <c r="Q1642" s="1206"/>
      <c r="R1642" s="1207"/>
    </row>
    <row r="1643" spans="1:18">
      <c r="A1643" s="1195"/>
      <c r="B1643" s="1196" t="s">
        <v>1636</v>
      </c>
      <c r="C1643" s="1196" t="s">
        <v>703</v>
      </c>
      <c r="D1643" s="1196" t="s">
        <v>86</v>
      </c>
      <c r="E1643" s="1197">
        <v>41576</v>
      </c>
      <c r="F1643" s="1198"/>
      <c r="G1643" s="1199"/>
      <c r="H1643" s="1199"/>
      <c r="I1643" s="1199"/>
      <c r="J1643" s="1200"/>
      <c r="K1643" s="1201"/>
      <c r="L1643" s="1202">
        <v>-233672.68</v>
      </c>
      <c r="M1643" s="1203"/>
      <c r="N1643" s="1204"/>
      <c r="O1643" s="1205"/>
      <c r="P1643" s="1205"/>
      <c r="Q1643" s="1206"/>
      <c r="R1643" s="1207"/>
    </row>
    <row r="1644" spans="1:18">
      <c r="A1644" s="1195">
        <v>11</v>
      </c>
      <c r="B1644" s="1196" t="s">
        <v>1637</v>
      </c>
      <c r="C1644" s="1196" t="s">
        <v>1638</v>
      </c>
      <c r="D1644" s="1196" t="s">
        <v>86</v>
      </c>
      <c r="E1644" s="1197">
        <v>39822</v>
      </c>
      <c r="F1644" s="1198" t="s">
        <v>26</v>
      </c>
      <c r="G1644" s="1199">
        <v>25000000</v>
      </c>
      <c r="H1644" s="1199">
        <v>0</v>
      </c>
      <c r="I1644" s="1199">
        <v>25358333.329999998</v>
      </c>
      <c r="J1644" s="1200" t="s">
        <v>655</v>
      </c>
      <c r="K1644" s="1201"/>
      <c r="L1644" s="1202"/>
      <c r="M1644" s="1203"/>
      <c r="N1644" s="1204"/>
      <c r="O1644" s="1205"/>
      <c r="P1644" s="1205"/>
      <c r="Q1644" s="1206"/>
      <c r="R1644" s="1207"/>
    </row>
    <row r="1645" spans="1:18">
      <c r="A1645" s="1195"/>
      <c r="B1645" s="1196" t="s">
        <v>1637</v>
      </c>
      <c r="C1645" s="1196" t="s">
        <v>1638</v>
      </c>
      <c r="D1645" s="1196" t="s">
        <v>86</v>
      </c>
      <c r="E1645" s="1197">
        <v>39918</v>
      </c>
      <c r="F1645" s="1198"/>
      <c r="G1645" s="1199"/>
      <c r="H1645" s="1199"/>
      <c r="I1645" s="1199"/>
      <c r="J1645" s="1200"/>
      <c r="K1645" s="1201">
        <v>25000000</v>
      </c>
      <c r="L1645" s="1202"/>
      <c r="M1645" s="1203">
        <v>25000</v>
      </c>
      <c r="N1645" s="1204">
        <v>1000</v>
      </c>
      <c r="O1645" s="1205"/>
      <c r="P1645" s="1205"/>
      <c r="Q1645" s="1206"/>
      <c r="R1645" s="1207"/>
    </row>
    <row r="1646" spans="1:18">
      <c r="A1646" s="1195"/>
      <c r="B1646" s="1196" t="s">
        <v>1637</v>
      </c>
      <c r="C1646" s="1196" t="s">
        <v>1638</v>
      </c>
      <c r="D1646" s="1196" t="s">
        <v>86</v>
      </c>
      <c r="E1646" s="1197">
        <v>40863</v>
      </c>
      <c r="F1646" s="1198"/>
      <c r="G1646" s="1199"/>
      <c r="H1646" s="1199"/>
      <c r="I1646" s="1199"/>
      <c r="J1646" s="1200"/>
      <c r="K1646" s="1201"/>
      <c r="L1646" s="1202"/>
      <c r="M1646" s="1203"/>
      <c r="N1646" s="1204"/>
      <c r="O1646" s="1205"/>
      <c r="P1646" s="1205"/>
      <c r="Q1646" s="1206">
        <v>25000</v>
      </c>
      <c r="R1646" s="1207">
        <v>172970</v>
      </c>
    </row>
    <row r="1647" spans="1:18">
      <c r="A1647" s="1195" t="s">
        <v>2010</v>
      </c>
      <c r="B1647" s="1196" t="s">
        <v>1639</v>
      </c>
      <c r="C1647" s="1196" t="s">
        <v>938</v>
      </c>
      <c r="D1647" s="1196" t="s">
        <v>111</v>
      </c>
      <c r="E1647" s="1197">
        <v>39990</v>
      </c>
      <c r="F1647" s="1198" t="s">
        <v>160</v>
      </c>
      <c r="G1647" s="1199">
        <v>1700000</v>
      </c>
      <c r="H1647" s="1199">
        <v>0</v>
      </c>
      <c r="I1647" s="1199">
        <v>1994587.59</v>
      </c>
      <c r="J1647" s="1200" t="s">
        <v>655</v>
      </c>
      <c r="K1647" s="1201"/>
      <c r="L1647" s="1202"/>
      <c r="M1647" s="1203"/>
      <c r="N1647" s="1204"/>
      <c r="O1647" s="1205"/>
      <c r="P1647" s="1205"/>
      <c r="Q1647" s="1206"/>
      <c r="R1647" s="1207"/>
    </row>
    <row r="1648" spans="1:18">
      <c r="A1648" s="1195"/>
      <c r="B1648" s="1196" t="s">
        <v>1639</v>
      </c>
      <c r="C1648" s="1196" t="s">
        <v>938</v>
      </c>
      <c r="D1648" s="1196" t="s">
        <v>111</v>
      </c>
      <c r="E1648" s="1197">
        <v>40527</v>
      </c>
      <c r="F1648" s="1198"/>
      <c r="G1648" s="1199"/>
      <c r="H1648" s="1199"/>
      <c r="I1648" s="1199"/>
      <c r="J1648" s="1200"/>
      <c r="K1648" s="1201">
        <v>1700000</v>
      </c>
      <c r="L1648" s="1202"/>
      <c r="M1648" s="1203">
        <v>1700000</v>
      </c>
      <c r="N1648" s="1204">
        <v>1</v>
      </c>
      <c r="O1648" s="1205"/>
      <c r="P1648" s="1205"/>
      <c r="Q1648" s="1206">
        <v>85000</v>
      </c>
      <c r="R1648" s="1207">
        <v>85000</v>
      </c>
    </row>
    <row r="1649" spans="1:18">
      <c r="A1649" s="1195">
        <v>11</v>
      </c>
      <c r="B1649" s="1196" t="s">
        <v>1640</v>
      </c>
      <c r="C1649" s="1196" t="s">
        <v>690</v>
      </c>
      <c r="D1649" s="1196" t="s">
        <v>16</v>
      </c>
      <c r="E1649" s="1197">
        <v>39794</v>
      </c>
      <c r="F1649" s="1198" t="s">
        <v>26</v>
      </c>
      <c r="G1649" s="1199">
        <v>120000000</v>
      </c>
      <c r="H1649" s="1199">
        <v>0</v>
      </c>
      <c r="I1649" s="1199">
        <v>132967606.41</v>
      </c>
      <c r="J1649" s="1200" t="s">
        <v>655</v>
      </c>
      <c r="K1649" s="1201"/>
      <c r="L1649" s="1202"/>
      <c r="M1649" s="1203"/>
      <c r="N1649" s="1204"/>
      <c r="O1649" s="1205"/>
      <c r="P1649" s="1205"/>
      <c r="Q1649" s="1206"/>
      <c r="R1649" s="1207"/>
    </row>
    <row r="1650" spans="1:18">
      <c r="A1650" s="1195"/>
      <c r="B1650" s="1196" t="s">
        <v>1640</v>
      </c>
      <c r="C1650" s="1196" t="s">
        <v>690</v>
      </c>
      <c r="D1650" s="1196" t="s">
        <v>16</v>
      </c>
      <c r="E1650" s="1197">
        <v>39903</v>
      </c>
      <c r="F1650" s="1198"/>
      <c r="G1650" s="1199"/>
      <c r="H1650" s="1199"/>
      <c r="I1650" s="1199"/>
      <c r="J1650" s="1200"/>
      <c r="K1650" s="1201">
        <v>120000000</v>
      </c>
      <c r="L1650" s="1202"/>
      <c r="M1650" s="1203">
        <v>120000</v>
      </c>
      <c r="N1650" s="1204">
        <v>1000</v>
      </c>
      <c r="O1650" s="1205"/>
      <c r="P1650" s="1205"/>
      <c r="Q1650" s="1206"/>
      <c r="R1650" s="1207"/>
    </row>
    <row r="1651" spans="1:18">
      <c r="A1651" s="1195"/>
      <c r="B1651" s="1196" t="s">
        <v>1640</v>
      </c>
      <c r="C1651" s="1196" t="s">
        <v>690</v>
      </c>
      <c r="D1651" s="1196" t="s">
        <v>16</v>
      </c>
      <c r="E1651" s="1197">
        <v>40253</v>
      </c>
      <c r="F1651" s="1198"/>
      <c r="G1651" s="1199"/>
      <c r="H1651" s="1199"/>
      <c r="I1651" s="1199"/>
      <c r="J1651" s="1200"/>
      <c r="K1651" s="1201"/>
      <c r="L1651" s="1202"/>
      <c r="M1651" s="1203"/>
      <c r="N1651" s="1204"/>
      <c r="O1651" s="1205"/>
      <c r="P1651" s="1205"/>
      <c r="Q1651" s="1206">
        <v>11150939.74</v>
      </c>
      <c r="R1651" s="1207">
        <v>595829</v>
      </c>
    </row>
    <row r="1652" spans="1:18">
      <c r="A1652" s="1195">
        <v>11</v>
      </c>
      <c r="B1652" s="1196" t="s">
        <v>1641</v>
      </c>
      <c r="C1652" s="1196" t="s">
        <v>1642</v>
      </c>
      <c r="D1652" s="1196" t="s">
        <v>151</v>
      </c>
      <c r="E1652" s="1197">
        <v>39829</v>
      </c>
      <c r="F1652" s="1198" t="s">
        <v>26</v>
      </c>
      <c r="G1652" s="1199">
        <v>7414000</v>
      </c>
      <c r="H1652" s="1199">
        <v>0</v>
      </c>
      <c r="I1652" s="1199">
        <v>7816685.5499999998</v>
      </c>
      <c r="J1652" s="1200" t="s">
        <v>655</v>
      </c>
      <c r="K1652" s="1201"/>
      <c r="L1652" s="1202"/>
      <c r="M1652" s="1203"/>
      <c r="N1652" s="1204"/>
      <c r="O1652" s="1205"/>
      <c r="P1652" s="1205"/>
      <c r="Q1652" s="1206"/>
      <c r="R1652" s="1207"/>
    </row>
    <row r="1653" spans="1:18">
      <c r="A1653" s="1195"/>
      <c r="B1653" s="1196" t="s">
        <v>1641</v>
      </c>
      <c r="C1653" s="1196" t="s">
        <v>1642</v>
      </c>
      <c r="D1653" s="1196" t="s">
        <v>151</v>
      </c>
      <c r="E1653" s="1197">
        <v>39953</v>
      </c>
      <c r="F1653" s="1198"/>
      <c r="G1653" s="1199"/>
      <c r="H1653" s="1199"/>
      <c r="I1653" s="1199"/>
      <c r="J1653" s="1200"/>
      <c r="K1653" s="1201">
        <v>7414000</v>
      </c>
      <c r="L1653" s="1202"/>
      <c r="M1653" s="1203">
        <v>7414</v>
      </c>
      <c r="N1653" s="1204">
        <v>1000</v>
      </c>
      <c r="O1653" s="1205"/>
      <c r="P1653" s="1205"/>
      <c r="Q1653" s="1206"/>
      <c r="R1653" s="1207"/>
    </row>
    <row r="1654" spans="1:18">
      <c r="A1654" s="1195"/>
      <c r="B1654" s="1196" t="s">
        <v>1641</v>
      </c>
      <c r="C1654" s="1196" t="s">
        <v>1642</v>
      </c>
      <c r="D1654" s="1196" t="s">
        <v>151</v>
      </c>
      <c r="E1654" s="1197">
        <v>39988</v>
      </c>
      <c r="F1654" s="1198"/>
      <c r="G1654" s="1199"/>
      <c r="H1654" s="1199"/>
      <c r="I1654" s="1199"/>
      <c r="J1654" s="1200"/>
      <c r="K1654" s="1201"/>
      <c r="L1654" s="1202"/>
      <c r="M1654" s="1203"/>
      <c r="N1654" s="1204"/>
      <c r="O1654" s="1205"/>
      <c r="P1654" s="1205"/>
      <c r="Q1654" s="1206">
        <v>275000</v>
      </c>
      <c r="R1654" s="1207">
        <v>163065</v>
      </c>
    </row>
    <row r="1655" spans="1:18">
      <c r="A1655" s="1195" t="s">
        <v>2059</v>
      </c>
      <c r="B1655" s="1196" t="s">
        <v>1643</v>
      </c>
      <c r="C1655" s="1196" t="s">
        <v>1644</v>
      </c>
      <c r="D1655" s="1196" t="s">
        <v>81</v>
      </c>
      <c r="E1655" s="1197">
        <v>39864</v>
      </c>
      <c r="F1655" s="1198" t="s">
        <v>49</v>
      </c>
      <c r="G1655" s="1199">
        <v>8653000</v>
      </c>
      <c r="H1655" s="1199">
        <v>0</v>
      </c>
      <c r="I1655" s="1199">
        <v>347164</v>
      </c>
      <c r="J1655" s="1200" t="s">
        <v>1967</v>
      </c>
      <c r="K1655" s="1201"/>
      <c r="L1655" s="1202"/>
      <c r="M1655" s="1203"/>
      <c r="N1655" s="1204"/>
      <c r="O1655" s="1205"/>
      <c r="P1655" s="1205"/>
      <c r="Q1655" s="1206"/>
      <c r="R1655" s="1207"/>
    </row>
    <row r="1656" spans="1:18">
      <c r="A1656" s="1195"/>
      <c r="B1656" s="1196" t="s">
        <v>1643</v>
      </c>
      <c r="C1656" s="1196" t="s">
        <v>1644</v>
      </c>
      <c r="D1656" s="1196" t="s">
        <v>81</v>
      </c>
      <c r="E1656" s="1197">
        <v>40410</v>
      </c>
      <c r="F1656" s="1198"/>
      <c r="G1656" s="1199"/>
      <c r="H1656" s="1199"/>
      <c r="I1656" s="1199"/>
      <c r="J1656" s="1200"/>
      <c r="K1656" s="1201"/>
      <c r="L1656" s="1202"/>
      <c r="M1656" s="1203"/>
      <c r="N1656" s="1204"/>
      <c r="O1656" s="1205">
        <v>-8653000</v>
      </c>
      <c r="P1656" s="1205"/>
      <c r="Q1656" s="1206"/>
      <c r="R1656" s="1207"/>
    </row>
    <row r="1657" spans="1:18">
      <c r="A1657" s="1195" t="s">
        <v>1979</v>
      </c>
      <c r="B1657" s="1196" t="s">
        <v>1645</v>
      </c>
      <c r="C1657" s="1196" t="s">
        <v>1646</v>
      </c>
      <c r="D1657" s="1196" t="s">
        <v>55</v>
      </c>
      <c r="E1657" s="1197">
        <v>39822</v>
      </c>
      <c r="F1657" s="1198" t="s">
        <v>49</v>
      </c>
      <c r="G1657" s="1199">
        <v>3070000</v>
      </c>
      <c r="H1657" s="1199">
        <v>0</v>
      </c>
      <c r="I1657" s="1199">
        <v>3575224.44</v>
      </c>
      <c r="J1657" s="1200" t="s">
        <v>671</v>
      </c>
      <c r="K1657" s="1201"/>
      <c r="L1657" s="1202"/>
      <c r="M1657" s="1203"/>
      <c r="N1657" s="1204"/>
      <c r="O1657" s="1205"/>
      <c r="P1657" s="1205"/>
      <c r="Q1657" s="1206"/>
      <c r="R1657" s="1207"/>
    </row>
    <row r="1658" spans="1:18">
      <c r="A1658" s="1195"/>
      <c r="B1658" s="1196" t="s">
        <v>1645</v>
      </c>
      <c r="C1658" s="1196" t="s">
        <v>1646</v>
      </c>
      <c r="D1658" s="1196" t="s">
        <v>55</v>
      </c>
      <c r="E1658" s="1197">
        <v>41226</v>
      </c>
      <c r="F1658" s="1198"/>
      <c r="G1658" s="1199"/>
      <c r="H1658" s="1199"/>
      <c r="I1658" s="1199"/>
      <c r="J1658" s="1200"/>
      <c r="K1658" s="1201">
        <v>2832412.7</v>
      </c>
      <c r="L1658" s="1202"/>
      <c r="M1658" s="1203">
        <v>3070</v>
      </c>
      <c r="N1658" s="1204">
        <v>922.6</v>
      </c>
      <c r="O1658" s="1205">
        <v>-237587.3</v>
      </c>
      <c r="P1658" s="1205"/>
      <c r="Q1658" s="1206">
        <v>124412.34</v>
      </c>
      <c r="R1658" s="1207">
        <v>154</v>
      </c>
    </row>
    <row r="1659" spans="1:18">
      <c r="A1659" s="1195"/>
      <c r="B1659" s="1196" t="s">
        <v>1645</v>
      </c>
      <c r="C1659" s="1196" t="s">
        <v>1646</v>
      </c>
      <c r="D1659" s="1196" t="s">
        <v>55</v>
      </c>
      <c r="E1659" s="1197">
        <v>41285</v>
      </c>
      <c r="F1659" s="1198"/>
      <c r="G1659" s="1199"/>
      <c r="H1659" s="1199"/>
      <c r="I1659" s="1199"/>
      <c r="J1659" s="1200"/>
      <c r="K1659" s="1201"/>
      <c r="L1659" s="1202">
        <v>-25000</v>
      </c>
      <c r="M1659" s="1203"/>
      <c r="N1659" s="1204"/>
      <c r="O1659" s="1205"/>
      <c r="P1659" s="1205"/>
      <c r="Q1659" s="1206"/>
      <c r="R1659" s="1207"/>
    </row>
    <row r="1660" spans="1:18">
      <c r="A1660" s="1195"/>
      <c r="B1660" s="1196" t="s">
        <v>1647</v>
      </c>
      <c r="C1660" s="1196" t="s">
        <v>747</v>
      </c>
      <c r="D1660" s="1196" t="s">
        <v>92</v>
      </c>
      <c r="E1660" s="1197">
        <v>39787</v>
      </c>
      <c r="F1660" s="1198" t="s">
        <v>26</v>
      </c>
      <c r="G1660" s="1199">
        <v>347000000</v>
      </c>
      <c r="H1660" s="1199">
        <v>0</v>
      </c>
      <c r="I1660" s="1199">
        <v>146965329.86000001</v>
      </c>
      <c r="J1660" s="1200" t="s">
        <v>671</v>
      </c>
      <c r="K1660" s="1201"/>
      <c r="L1660" s="1202"/>
      <c r="M1660" s="1203"/>
      <c r="N1660" s="1204"/>
      <c r="O1660" s="1205"/>
      <c r="P1660" s="1205"/>
      <c r="Q1660" s="1206"/>
      <c r="R1660" s="1207"/>
    </row>
    <row r="1661" spans="1:18">
      <c r="A1661" s="1195"/>
      <c r="B1661" s="1196" t="s">
        <v>1647</v>
      </c>
      <c r="C1661" s="1196" t="s">
        <v>747</v>
      </c>
      <c r="D1661" s="1196" t="s">
        <v>92</v>
      </c>
      <c r="E1661" s="1197">
        <v>40451</v>
      </c>
      <c r="F1661" s="1198"/>
      <c r="G1661" s="1199"/>
      <c r="H1661" s="1199"/>
      <c r="I1661" s="1199"/>
      <c r="J1661" s="1200"/>
      <c r="K1661" s="1201">
        <v>130179218.75</v>
      </c>
      <c r="L1661" s="1202"/>
      <c r="M1661" s="1203">
        <v>130179.21875</v>
      </c>
      <c r="N1661" s="1204">
        <v>1000</v>
      </c>
      <c r="O1661" s="1205">
        <v>-216820781.25</v>
      </c>
      <c r="P1661" s="1205"/>
      <c r="Q1661" s="1206">
        <v>400000</v>
      </c>
      <c r="R1661" s="1207">
        <v>10106796</v>
      </c>
    </row>
    <row r="1662" spans="1:18">
      <c r="A1662" s="1195" t="s">
        <v>1979</v>
      </c>
      <c r="B1662" s="1196" t="s">
        <v>1648</v>
      </c>
      <c r="C1662" s="1196" t="s">
        <v>1649</v>
      </c>
      <c r="D1662" s="1196" t="s">
        <v>105</v>
      </c>
      <c r="E1662" s="1197">
        <v>40011</v>
      </c>
      <c r="F1662" s="1198" t="s">
        <v>49</v>
      </c>
      <c r="G1662" s="1199">
        <v>12900000</v>
      </c>
      <c r="H1662" s="1199">
        <v>0</v>
      </c>
      <c r="I1662" s="1199">
        <v>13109014.25</v>
      </c>
      <c r="J1662" s="1200" t="s">
        <v>671</v>
      </c>
      <c r="K1662" s="1201"/>
      <c r="L1662" s="1202"/>
      <c r="M1662" s="1203"/>
      <c r="N1662" s="1204"/>
      <c r="O1662" s="1205"/>
      <c r="P1662" s="1205"/>
      <c r="Q1662" s="1206"/>
      <c r="R1662" s="1207"/>
    </row>
    <row r="1663" spans="1:18">
      <c r="A1663" s="1195"/>
      <c r="B1663" s="1196" t="s">
        <v>1648</v>
      </c>
      <c r="C1663" s="1196" t="s">
        <v>1649</v>
      </c>
      <c r="D1663" s="1196" t="s">
        <v>105</v>
      </c>
      <c r="E1663" s="1197">
        <v>41341</v>
      </c>
      <c r="F1663" s="1198"/>
      <c r="G1663" s="1199"/>
      <c r="H1663" s="1199"/>
      <c r="I1663" s="1199"/>
      <c r="J1663" s="1200"/>
      <c r="K1663" s="1201">
        <v>1814620</v>
      </c>
      <c r="L1663" s="1202"/>
      <c r="M1663" s="1203">
        <v>2000</v>
      </c>
      <c r="N1663" s="1204">
        <v>907.3</v>
      </c>
      <c r="O1663" s="1205">
        <v>-185380</v>
      </c>
      <c r="P1663" s="1205"/>
      <c r="Q1663" s="1206"/>
      <c r="R1663" s="1207"/>
    </row>
    <row r="1664" spans="1:18">
      <c r="A1664" s="1195"/>
      <c r="B1664" s="1196" t="s">
        <v>1648</v>
      </c>
      <c r="C1664" s="1196" t="s">
        <v>1649</v>
      </c>
      <c r="D1664" s="1196" t="s">
        <v>105</v>
      </c>
      <c r="E1664" s="1197">
        <v>41344</v>
      </c>
      <c r="F1664" s="1198"/>
      <c r="G1664" s="1199"/>
      <c r="H1664" s="1199"/>
      <c r="I1664" s="1199"/>
      <c r="J1664" s="1200"/>
      <c r="K1664" s="1201">
        <v>9889679</v>
      </c>
      <c r="L1664" s="1202"/>
      <c r="M1664" s="1203">
        <v>10900</v>
      </c>
      <c r="N1664" s="1204">
        <v>907.3</v>
      </c>
      <c r="O1664" s="1205">
        <v>-1010321</v>
      </c>
      <c r="P1664" s="1205"/>
      <c r="Q1664" s="1206">
        <v>588264.18999999994</v>
      </c>
      <c r="R1664" s="1207">
        <v>645</v>
      </c>
    </row>
    <row r="1665" spans="1:18">
      <c r="A1665" s="1195"/>
      <c r="B1665" s="1196" t="s">
        <v>1648</v>
      </c>
      <c r="C1665" s="1196" t="s">
        <v>1649</v>
      </c>
      <c r="D1665" s="1196" t="s">
        <v>105</v>
      </c>
      <c r="E1665" s="1197">
        <v>41373</v>
      </c>
      <c r="F1665" s="1198"/>
      <c r="G1665" s="1199"/>
      <c r="H1665" s="1199"/>
      <c r="I1665" s="1199"/>
      <c r="J1665" s="1200"/>
      <c r="K1665" s="1201"/>
      <c r="L1665" s="1202">
        <v>-117042.99</v>
      </c>
      <c r="M1665" s="1203"/>
      <c r="N1665" s="1204"/>
      <c r="O1665" s="1205"/>
      <c r="P1665" s="1205"/>
      <c r="Q1665" s="1206"/>
      <c r="R1665" s="1207"/>
    </row>
    <row r="1666" spans="1:18">
      <c r="A1666" s="1195" t="s">
        <v>1994</v>
      </c>
      <c r="B1666" s="1196" t="s">
        <v>1650</v>
      </c>
      <c r="C1666" s="1196" t="s">
        <v>1651</v>
      </c>
      <c r="D1666" s="1196" t="s">
        <v>84</v>
      </c>
      <c r="E1666" s="1197">
        <v>39829</v>
      </c>
      <c r="F1666" s="1198" t="s">
        <v>53</v>
      </c>
      <c r="G1666" s="1199">
        <v>11000000</v>
      </c>
      <c r="H1666" s="1199">
        <v>0</v>
      </c>
      <c r="I1666" s="1199">
        <v>11855555.560000001</v>
      </c>
      <c r="J1666" s="1200" t="s">
        <v>655</v>
      </c>
      <c r="K1666" s="1201"/>
      <c r="L1666" s="1202"/>
      <c r="M1666" s="1203"/>
      <c r="N1666" s="1204"/>
      <c r="O1666" s="1205"/>
      <c r="P1666" s="1205"/>
      <c r="Q1666" s="1206"/>
      <c r="R1666" s="1207"/>
    </row>
    <row r="1667" spans="1:18">
      <c r="A1667" s="1195"/>
      <c r="B1667" s="1196" t="s">
        <v>1650</v>
      </c>
      <c r="C1667" s="1196" t="s">
        <v>1651</v>
      </c>
      <c r="D1667" s="1196" t="s">
        <v>84</v>
      </c>
      <c r="E1667" s="1197">
        <v>40396</v>
      </c>
      <c r="F1667" s="1198"/>
      <c r="G1667" s="1199"/>
      <c r="H1667" s="1199"/>
      <c r="I1667" s="1199"/>
      <c r="J1667" s="1200"/>
      <c r="K1667" s="1201">
        <v>11000000</v>
      </c>
      <c r="L1667" s="1202"/>
      <c r="M1667" s="1203">
        <v>11000</v>
      </c>
      <c r="N1667" s="1204">
        <v>1000</v>
      </c>
      <c r="O1667" s="1205"/>
      <c r="P1667" s="1205"/>
      <c r="Q1667" s="1206"/>
      <c r="R1667" s="1207"/>
    </row>
    <row r="1668" spans="1:18">
      <c r="A1668" s="1195"/>
      <c r="B1668" s="1196" t="s">
        <v>1652</v>
      </c>
      <c r="C1668" s="1196" t="s">
        <v>756</v>
      </c>
      <c r="D1668" s="1196" t="s">
        <v>55</v>
      </c>
      <c r="E1668" s="1197">
        <v>39787</v>
      </c>
      <c r="F1668" s="1198" t="s">
        <v>26</v>
      </c>
      <c r="G1668" s="1199">
        <v>42750000</v>
      </c>
      <c r="H1668" s="1199">
        <v>0</v>
      </c>
      <c r="I1668" s="1199">
        <v>51088046.140000001</v>
      </c>
      <c r="J1668" s="1200" t="s">
        <v>655</v>
      </c>
      <c r="K1668" s="1201"/>
      <c r="L1668" s="1202"/>
      <c r="M1668" s="1203"/>
      <c r="N1668" s="1204"/>
      <c r="O1668" s="1205"/>
      <c r="P1668" s="1205"/>
      <c r="Q1668" s="1206"/>
      <c r="R1668" s="1207"/>
    </row>
    <row r="1669" spans="1:18">
      <c r="A1669" s="1195"/>
      <c r="B1669" s="1196" t="s">
        <v>1652</v>
      </c>
      <c r="C1669" s="1196" t="s">
        <v>756</v>
      </c>
      <c r="D1669" s="1196" t="s">
        <v>55</v>
      </c>
      <c r="E1669" s="1197">
        <v>41183</v>
      </c>
      <c r="F1669" s="1198"/>
      <c r="G1669" s="1199"/>
      <c r="H1669" s="1199"/>
      <c r="I1669" s="1199"/>
      <c r="J1669" s="1200"/>
      <c r="K1669" s="1201">
        <v>42750000</v>
      </c>
      <c r="L1669" s="1202"/>
      <c r="M1669" s="1203">
        <v>42750</v>
      </c>
      <c r="N1669" s="1204">
        <v>1000</v>
      </c>
      <c r="O1669" s="1205"/>
      <c r="P1669" s="1205"/>
      <c r="Q1669" s="1206"/>
      <c r="R1669" s="1207"/>
    </row>
    <row r="1670" spans="1:18">
      <c r="A1670" s="1195"/>
      <c r="B1670" s="1196" t="s">
        <v>1653</v>
      </c>
      <c r="C1670" s="1196" t="s">
        <v>747</v>
      </c>
      <c r="D1670" s="1196" t="s">
        <v>92</v>
      </c>
      <c r="E1670" s="1197">
        <v>39871</v>
      </c>
      <c r="F1670" s="1198" t="s">
        <v>26</v>
      </c>
      <c r="G1670" s="1199">
        <v>17299000</v>
      </c>
      <c r="H1670" s="1199">
        <v>0</v>
      </c>
      <c r="I1670" s="1199">
        <v>19401361.890000001</v>
      </c>
      <c r="J1670" s="1200" t="s">
        <v>671</v>
      </c>
      <c r="K1670" s="1201"/>
      <c r="L1670" s="1202"/>
      <c r="M1670" s="1203"/>
      <c r="N1670" s="1204"/>
      <c r="O1670" s="1205"/>
      <c r="P1670" s="1205"/>
      <c r="Q1670" s="1206"/>
      <c r="R1670" s="1207"/>
    </row>
    <row r="1671" spans="1:18">
      <c r="A1671" s="1195"/>
      <c r="B1671" s="1196" t="s">
        <v>1653</v>
      </c>
      <c r="C1671" s="1196" t="s">
        <v>747</v>
      </c>
      <c r="D1671" s="1196" t="s">
        <v>92</v>
      </c>
      <c r="E1671" s="1197">
        <v>41093</v>
      </c>
      <c r="F1671" s="1198"/>
      <c r="G1671" s="1199"/>
      <c r="H1671" s="1199"/>
      <c r="I1671" s="1199"/>
      <c r="J1671" s="1200"/>
      <c r="K1671" s="1201">
        <v>15638296</v>
      </c>
      <c r="L1671" s="1202">
        <v>-234574.44</v>
      </c>
      <c r="M1671" s="1203">
        <v>17299</v>
      </c>
      <c r="N1671" s="1204">
        <v>904</v>
      </c>
      <c r="O1671" s="1205">
        <v>-1660704</v>
      </c>
      <c r="P1671" s="1205"/>
      <c r="Q1671" s="1206"/>
      <c r="R1671" s="1207"/>
    </row>
    <row r="1672" spans="1:18">
      <c r="A1672" s="1195"/>
      <c r="B1672" s="1196" t="s">
        <v>1653</v>
      </c>
      <c r="C1672" s="1196" t="s">
        <v>747</v>
      </c>
      <c r="D1672" s="1196" t="s">
        <v>92</v>
      </c>
      <c r="E1672" s="1197">
        <v>41115</v>
      </c>
      <c r="F1672" s="1198"/>
      <c r="G1672" s="1199"/>
      <c r="H1672" s="1199"/>
      <c r="I1672" s="1199"/>
      <c r="J1672" s="1200"/>
      <c r="K1672" s="1201"/>
      <c r="L1672" s="1202"/>
      <c r="M1672" s="1203"/>
      <c r="N1672" s="1204"/>
      <c r="O1672" s="1205"/>
      <c r="P1672" s="1205"/>
      <c r="Q1672" s="1206">
        <v>1100000</v>
      </c>
      <c r="R1672" s="1207">
        <v>399970.34</v>
      </c>
    </row>
    <row r="1673" spans="1:18">
      <c r="A1673" s="1195" t="s">
        <v>2042</v>
      </c>
      <c r="B1673" s="1196" t="s">
        <v>1654</v>
      </c>
      <c r="C1673" s="1196" t="s">
        <v>1340</v>
      </c>
      <c r="D1673" s="1196" t="s">
        <v>97</v>
      </c>
      <c r="E1673" s="1197">
        <v>39948</v>
      </c>
      <c r="F1673" s="1198" t="s">
        <v>49</v>
      </c>
      <c r="G1673" s="1199">
        <v>4862000</v>
      </c>
      <c r="H1673" s="1199">
        <v>0</v>
      </c>
      <c r="I1673" s="1199">
        <v>5718111.1399999997</v>
      </c>
      <c r="J1673" s="1200" t="s">
        <v>655</v>
      </c>
      <c r="K1673" s="1201"/>
      <c r="L1673" s="1202"/>
      <c r="M1673" s="1203"/>
      <c r="N1673" s="1204"/>
      <c r="O1673" s="1205"/>
      <c r="P1673" s="1205"/>
      <c r="Q1673" s="1206"/>
      <c r="R1673" s="1207"/>
    </row>
    <row r="1674" spans="1:18">
      <c r="A1674" s="1195"/>
      <c r="B1674" s="1196" t="s">
        <v>1654</v>
      </c>
      <c r="C1674" s="1196" t="s">
        <v>1340</v>
      </c>
      <c r="D1674" s="1196" t="s">
        <v>97</v>
      </c>
      <c r="E1674" s="1197">
        <v>40794</v>
      </c>
      <c r="F1674" s="1198"/>
      <c r="G1674" s="1199"/>
      <c r="H1674" s="1199"/>
      <c r="I1674" s="1199"/>
      <c r="J1674" s="1200"/>
      <c r="K1674" s="1201">
        <v>4862000</v>
      </c>
      <c r="L1674" s="1202"/>
      <c r="M1674" s="1203">
        <v>4862</v>
      </c>
      <c r="N1674" s="1204">
        <v>1000</v>
      </c>
      <c r="O1674" s="1205"/>
      <c r="P1674" s="1205"/>
      <c r="Q1674" s="1206">
        <v>243000</v>
      </c>
      <c r="R1674" s="1207">
        <v>243</v>
      </c>
    </row>
    <row r="1675" spans="1:18">
      <c r="A1675" s="1195" t="s">
        <v>1978</v>
      </c>
      <c r="B1675" s="1196" t="s">
        <v>1655</v>
      </c>
      <c r="C1675" s="1196" t="s">
        <v>1656</v>
      </c>
      <c r="D1675" s="1196" t="s">
        <v>80</v>
      </c>
      <c r="E1675" s="1197">
        <v>39836</v>
      </c>
      <c r="F1675" s="1198" t="s">
        <v>49</v>
      </c>
      <c r="G1675" s="1199">
        <v>5000000</v>
      </c>
      <c r="H1675" s="1199">
        <v>0</v>
      </c>
      <c r="I1675" s="1199">
        <v>5955472.2199999997</v>
      </c>
      <c r="J1675" s="1200" t="s">
        <v>655</v>
      </c>
      <c r="K1675" s="1201"/>
      <c r="L1675" s="1202"/>
      <c r="M1675" s="1203"/>
      <c r="N1675" s="1204"/>
      <c r="O1675" s="1205"/>
      <c r="P1675" s="1205"/>
      <c r="Q1675" s="1206"/>
      <c r="R1675" s="1207"/>
    </row>
    <row r="1676" spans="1:18">
      <c r="A1676" s="1195"/>
      <c r="B1676" s="1196" t="s">
        <v>1655</v>
      </c>
      <c r="C1676" s="1196" t="s">
        <v>1656</v>
      </c>
      <c r="D1676" s="1196" t="s">
        <v>80</v>
      </c>
      <c r="E1676" s="1197">
        <v>40780</v>
      </c>
      <c r="F1676" s="1198"/>
      <c r="G1676" s="1199"/>
      <c r="H1676" s="1199"/>
      <c r="I1676" s="1199"/>
      <c r="J1676" s="1200"/>
      <c r="K1676" s="1201">
        <v>5000000</v>
      </c>
      <c r="L1676" s="1202"/>
      <c r="M1676" s="1203">
        <v>5000</v>
      </c>
      <c r="N1676" s="1204">
        <v>1000</v>
      </c>
      <c r="O1676" s="1205"/>
      <c r="P1676" s="1205"/>
      <c r="Q1676" s="1206">
        <v>250000</v>
      </c>
      <c r="R1676" s="1207">
        <v>250</v>
      </c>
    </row>
    <row r="1677" spans="1:18">
      <c r="A1677" s="1195">
        <v>44</v>
      </c>
      <c r="B1677" s="1196" t="s">
        <v>1657</v>
      </c>
      <c r="C1677" s="1196" t="s">
        <v>1658</v>
      </c>
      <c r="D1677" s="1196" t="s">
        <v>90</v>
      </c>
      <c r="E1677" s="1197">
        <v>39787</v>
      </c>
      <c r="F1677" s="1198" t="s">
        <v>26</v>
      </c>
      <c r="G1677" s="1199">
        <v>9550000</v>
      </c>
      <c r="H1677" s="1199">
        <v>0</v>
      </c>
      <c r="I1677" s="1199">
        <v>10804763.890000001</v>
      </c>
      <c r="J1677" s="1200" t="s">
        <v>704</v>
      </c>
      <c r="K1677" s="1201"/>
      <c r="L1677" s="1202"/>
      <c r="M1677" s="1203"/>
      <c r="N1677" s="1204"/>
      <c r="O1677" s="1205"/>
      <c r="P1677" s="1205"/>
      <c r="Q1677" s="1206"/>
      <c r="R1677" s="1207"/>
    </row>
    <row r="1678" spans="1:18">
      <c r="A1678" s="1195"/>
      <c r="B1678" s="1196" t="s">
        <v>1657</v>
      </c>
      <c r="C1678" s="1196" t="s">
        <v>1658</v>
      </c>
      <c r="D1678" s="1196" t="s">
        <v>90</v>
      </c>
      <c r="E1678" s="1197">
        <v>40745</v>
      </c>
      <c r="F1678" s="1198"/>
      <c r="G1678" s="1199"/>
      <c r="H1678" s="1199"/>
      <c r="I1678" s="1199"/>
      <c r="J1678" s="1200"/>
      <c r="K1678" s="1201">
        <v>9550000</v>
      </c>
      <c r="L1678" s="1202"/>
      <c r="M1678" s="1203">
        <v>9550</v>
      </c>
      <c r="N1678" s="1204">
        <v>1000</v>
      </c>
      <c r="O1678" s="1205"/>
      <c r="P1678" s="1205"/>
      <c r="Q1678" s="1206"/>
      <c r="R1678" s="1207"/>
    </row>
    <row r="1679" spans="1:18">
      <c r="A1679" s="1195">
        <v>8</v>
      </c>
      <c r="B1679" s="1196" t="s">
        <v>1659</v>
      </c>
      <c r="C1679" s="1196" t="s">
        <v>1660</v>
      </c>
      <c r="D1679" s="1196" t="s">
        <v>108</v>
      </c>
      <c r="E1679" s="1197">
        <v>39976</v>
      </c>
      <c r="F1679" s="1198" t="s">
        <v>49</v>
      </c>
      <c r="G1679" s="1199">
        <v>2760000</v>
      </c>
      <c r="H1679" s="1199">
        <v>2760000</v>
      </c>
      <c r="I1679" s="1199">
        <v>364796.34</v>
      </c>
      <c r="J1679" s="1200" t="s">
        <v>660</v>
      </c>
      <c r="K1679" s="1201"/>
      <c r="L1679" s="1202"/>
      <c r="M1679" s="1203"/>
      <c r="N1679" s="1204"/>
      <c r="O1679" s="1205"/>
      <c r="P1679" s="1205"/>
      <c r="Q1679" s="1206"/>
      <c r="R1679" s="1207"/>
    </row>
    <row r="1680" spans="1:18">
      <c r="A1680" s="1195">
        <v>11</v>
      </c>
      <c r="B1680" s="1196" t="s">
        <v>1661</v>
      </c>
      <c r="C1680" s="1196" t="s">
        <v>1662</v>
      </c>
      <c r="D1680" s="1196" t="s">
        <v>120</v>
      </c>
      <c r="E1680" s="1197">
        <v>39787</v>
      </c>
      <c r="F1680" s="1198" t="s">
        <v>26</v>
      </c>
      <c r="G1680" s="1199">
        <v>70000000</v>
      </c>
      <c r="H1680" s="1199">
        <v>0</v>
      </c>
      <c r="I1680" s="1199">
        <v>85247569.909999996</v>
      </c>
      <c r="J1680" s="1200" t="s">
        <v>655</v>
      </c>
      <c r="K1680" s="1201"/>
      <c r="L1680" s="1202"/>
      <c r="M1680" s="1203"/>
      <c r="N1680" s="1204"/>
      <c r="O1680" s="1205"/>
      <c r="P1680" s="1205"/>
      <c r="Q1680" s="1206"/>
      <c r="R1680" s="1207"/>
    </row>
    <row r="1681" spans="1:18">
      <c r="A1681" s="1195"/>
      <c r="B1681" s="1196" t="s">
        <v>1661</v>
      </c>
      <c r="C1681" s="1196" t="s">
        <v>1662</v>
      </c>
      <c r="D1681" s="1196" t="s">
        <v>120</v>
      </c>
      <c r="E1681" s="1197">
        <v>41129</v>
      </c>
      <c r="F1681" s="1198"/>
      <c r="G1681" s="1199"/>
      <c r="H1681" s="1199"/>
      <c r="I1681" s="1199"/>
      <c r="J1681" s="1200"/>
      <c r="K1681" s="1201">
        <v>70000000</v>
      </c>
      <c r="L1681" s="1202"/>
      <c r="M1681" s="1203">
        <v>70000</v>
      </c>
      <c r="N1681" s="1204">
        <v>1000</v>
      </c>
      <c r="O1681" s="1205"/>
      <c r="P1681" s="1205"/>
      <c r="Q1681" s="1206"/>
      <c r="R1681" s="1207"/>
    </row>
    <row r="1682" spans="1:18">
      <c r="A1682" s="1195"/>
      <c r="B1682" s="1196" t="s">
        <v>1661</v>
      </c>
      <c r="C1682" s="1196" t="s">
        <v>1662</v>
      </c>
      <c r="D1682" s="1196" t="s">
        <v>120</v>
      </c>
      <c r="E1682" s="1197">
        <v>41423</v>
      </c>
      <c r="F1682" s="1198"/>
      <c r="G1682" s="1199"/>
      <c r="H1682" s="1199"/>
      <c r="I1682" s="1199"/>
      <c r="J1682" s="1200"/>
      <c r="K1682" s="1201"/>
      <c r="L1682" s="1202"/>
      <c r="M1682" s="1203"/>
      <c r="N1682" s="1204"/>
      <c r="O1682" s="1205"/>
      <c r="P1682" s="1205"/>
      <c r="Q1682" s="1206">
        <v>2287197</v>
      </c>
      <c r="R1682" s="1207">
        <v>703753</v>
      </c>
    </row>
    <row r="1683" spans="1:18">
      <c r="A1683" s="1195" t="s">
        <v>1978</v>
      </c>
      <c r="B1683" s="1196" t="s">
        <v>1663</v>
      </c>
      <c r="C1683" s="1196" t="s">
        <v>938</v>
      </c>
      <c r="D1683" s="1196" t="s">
        <v>111</v>
      </c>
      <c r="E1683" s="1197">
        <v>39885</v>
      </c>
      <c r="F1683" s="1198" t="s">
        <v>49</v>
      </c>
      <c r="G1683" s="1199">
        <v>18215000</v>
      </c>
      <c r="H1683" s="1199">
        <v>0</v>
      </c>
      <c r="I1683" s="1199">
        <v>21632668.609999999</v>
      </c>
      <c r="J1683" s="1200" t="s">
        <v>655</v>
      </c>
      <c r="K1683" s="1201"/>
      <c r="L1683" s="1202"/>
      <c r="M1683" s="1203"/>
      <c r="N1683" s="1204"/>
      <c r="O1683" s="1205"/>
      <c r="P1683" s="1205"/>
      <c r="Q1683" s="1206"/>
      <c r="R1683" s="1207"/>
    </row>
    <row r="1684" spans="1:18">
      <c r="A1684" s="1195"/>
      <c r="B1684" s="1196" t="s">
        <v>1663</v>
      </c>
      <c r="C1684" s="1196" t="s">
        <v>938</v>
      </c>
      <c r="D1684" s="1196" t="s">
        <v>111</v>
      </c>
      <c r="E1684" s="1197">
        <v>40808</v>
      </c>
      <c r="F1684" s="1198"/>
      <c r="G1684" s="1199"/>
      <c r="H1684" s="1199"/>
      <c r="I1684" s="1199"/>
      <c r="J1684" s="1200"/>
      <c r="K1684" s="1201">
        <v>18215000</v>
      </c>
      <c r="L1684" s="1202"/>
      <c r="M1684" s="1203">
        <v>18215</v>
      </c>
      <c r="N1684" s="1204">
        <v>1000</v>
      </c>
      <c r="O1684" s="1205"/>
      <c r="P1684" s="1205"/>
      <c r="Q1684" s="1206">
        <v>911000</v>
      </c>
      <c r="R1684" s="1207">
        <v>911</v>
      </c>
    </row>
    <row r="1685" spans="1:18">
      <c r="A1685" s="1195">
        <v>8</v>
      </c>
      <c r="B1685" s="1196" t="s">
        <v>1664</v>
      </c>
      <c r="C1685" s="1196" t="s">
        <v>1665</v>
      </c>
      <c r="D1685" s="1196" t="s">
        <v>120</v>
      </c>
      <c r="E1685" s="1197">
        <v>39899</v>
      </c>
      <c r="F1685" s="1198" t="s">
        <v>49</v>
      </c>
      <c r="G1685" s="1199">
        <v>30000000</v>
      </c>
      <c r="H1685" s="1199">
        <v>0</v>
      </c>
      <c r="I1685" s="1199">
        <v>11803691.75</v>
      </c>
      <c r="J1685" s="1200" t="s">
        <v>671</v>
      </c>
      <c r="K1685" s="1201"/>
      <c r="L1685" s="1202"/>
      <c r="M1685" s="1203"/>
      <c r="N1685" s="1204"/>
      <c r="O1685" s="1205"/>
      <c r="P1685" s="1205"/>
      <c r="Q1685" s="1206"/>
      <c r="R1685" s="1207"/>
    </row>
    <row r="1686" spans="1:18">
      <c r="A1686" s="1195"/>
      <c r="B1686" s="1196" t="s">
        <v>1664</v>
      </c>
      <c r="C1686" s="1196" t="s">
        <v>1665</v>
      </c>
      <c r="D1686" s="1196" t="s">
        <v>120</v>
      </c>
      <c r="E1686" s="1197">
        <v>41568</v>
      </c>
      <c r="F1686" s="1198"/>
      <c r="G1686" s="1199"/>
      <c r="H1686" s="1199"/>
      <c r="I1686" s="1199"/>
      <c r="J1686" s="1200"/>
      <c r="K1686" s="1201">
        <v>9000000</v>
      </c>
      <c r="L1686" s="1202"/>
      <c r="M1686" s="1203">
        <v>30000</v>
      </c>
      <c r="N1686" s="1204">
        <v>300</v>
      </c>
      <c r="O1686" s="1205">
        <v>-21000000</v>
      </c>
      <c r="P1686" s="1205"/>
      <c r="Q1686" s="1206">
        <v>631941.75</v>
      </c>
      <c r="R1686" s="1207">
        <v>1500</v>
      </c>
    </row>
    <row r="1687" spans="1:18">
      <c r="A1687" s="1195"/>
      <c r="B1687" s="1196" t="s">
        <v>1664</v>
      </c>
      <c r="C1687" s="1196" t="s">
        <v>1665</v>
      </c>
      <c r="D1687" s="1196" t="s">
        <v>120</v>
      </c>
      <c r="E1687" s="1197">
        <v>41645</v>
      </c>
      <c r="F1687" s="1198"/>
      <c r="G1687" s="1199"/>
      <c r="H1687" s="1199"/>
      <c r="I1687" s="1199"/>
      <c r="J1687" s="1200"/>
      <c r="K1687" s="1201"/>
      <c r="L1687" s="1202">
        <v>-90000</v>
      </c>
      <c r="M1687" s="1203"/>
      <c r="N1687" s="1204"/>
      <c r="O1687" s="1205"/>
      <c r="P1687" s="1205"/>
      <c r="Q1687" s="1206"/>
      <c r="R1687" s="1207"/>
    </row>
    <row r="1688" spans="1:18">
      <c r="A1688" s="1195">
        <v>8</v>
      </c>
      <c r="B1688" s="1196" t="s">
        <v>1666</v>
      </c>
      <c r="C1688" s="1196" t="s">
        <v>887</v>
      </c>
      <c r="D1688" s="1196" t="s">
        <v>90</v>
      </c>
      <c r="E1688" s="1197">
        <v>39885</v>
      </c>
      <c r="F1688" s="1198" t="s">
        <v>49</v>
      </c>
      <c r="G1688" s="1199">
        <v>3000000</v>
      </c>
      <c r="H1688" s="1199">
        <v>3000000</v>
      </c>
      <c r="I1688" s="1199">
        <v>987408</v>
      </c>
      <c r="J1688" s="1200" t="s">
        <v>660</v>
      </c>
      <c r="K1688" s="1201"/>
      <c r="L1688" s="1202"/>
      <c r="M1688" s="1203"/>
      <c r="N1688" s="1204"/>
      <c r="O1688" s="1205"/>
      <c r="P1688" s="1205"/>
      <c r="Q1688" s="1206"/>
      <c r="R1688" s="1207"/>
    </row>
    <row r="1689" spans="1:18">
      <c r="A1689" s="1195" t="s">
        <v>2002</v>
      </c>
      <c r="B1689" s="1196" t="s">
        <v>1667</v>
      </c>
      <c r="C1689" s="1196" t="s">
        <v>1668</v>
      </c>
      <c r="D1689" s="1196" t="s">
        <v>80</v>
      </c>
      <c r="E1689" s="1197">
        <v>39927</v>
      </c>
      <c r="F1689" s="1198" t="s">
        <v>49</v>
      </c>
      <c r="G1689" s="1199">
        <v>60000000</v>
      </c>
      <c r="H1689" s="1199">
        <v>0</v>
      </c>
      <c r="I1689" s="1199">
        <v>75757163.030000001</v>
      </c>
      <c r="J1689" s="1200" t="s">
        <v>655</v>
      </c>
      <c r="K1689" s="1201"/>
      <c r="L1689" s="1202"/>
      <c r="M1689" s="1203"/>
      <c r="N1689" s="1204"/>
      <c r="O1689" s="1205"/>
      <c r="P1689" s="1205"/>
      <c r="Q1689" s="1206"/>
      <c r="R1689" s="1207"/>
    </row>
    <row r="1690" spans="1:18">
      <c r="A1690" s="1195"/>
      <c r="B1690" s="1196" t="s">
        <v>1667</v>
      </c>
      <c r="C1690" s="1196" t="s">
        <v>1668</v>
      </c>
      <c r="D1690" s="1196" t="s">
        <v>80</v>
      </c>
      <c r="E1690" s="1197">
        <v>41327</v>
      </c>
      <c r="F1690" s="1198"/>
      <c r="G1690" s="1199"/>
      <c r="H1690" s="1199"/>
      <c r="I1690" s="1199"/>
      <c r="J1690" s="1200"/>
      <c r="K1690" s="1201">
        <v>60000000</v>
      </c>
      <c r="L1690" s="1202"/>
      <c r="M1690" s="1203">
        <v>12903225.710045001</v>
      </c>
      <c r="N1690" s="1204">
        <v>1432.5571</v>
      </c>
      <c r="O1690" s="1205"/>
      <c r="P1690" s="1205">
        <v>3000000</v>
      </c>
      <c r="Q1690" s="1206"/>
      <c r="R1690" s="1207"/>
    </row>
    <row r="1691" spans="1:18">
      <c r="A1691" s="1195" t="s">
        <v>2060</v>
      </c>
      <c r="B1691" s="1196" t="s">
        <v>1669</v>
      </c>
      <c r="C1691" s="1196" t="s">
        <v>1670</v>
      </c>
      <c r="D1691" s="1196" t="s">
        <v>16</v>
      </c>
      <c r="E1691" s="1197">
        <v>39787</v>
      </c>
      <c r="F1691" s="1198" t="s">
        <v>26</v>
      </c>
      <c r="G1691" s="1199">
        <v>36842000</v>
      </c>
      <c r="H1691" s="1199">
        <v>0</v>
      </c>
      <c r="I1691" s="1199">
        <v>42414352.5</v>
      </c>
      <c r="J1691" s="1200" t="s">
        <v>704</v>
      </c>
      <c r="K1691" s="1201"/>
      <c r="L1691" s="1202"/>
      <c r="M1691" s="1203"/>
      <c r="N1691" s="1204"/>
      <c r="O1691" s="1205"/>
      <c r="P1691" s="1205"/>
      <c r="Q1691" s="1206"/>
      <c r="R1691" s="1207"/>
    </row>
    <row r="1692" spans="1:18">
      <c r="A1692" s="1195"/>
      <c r="B1692" s="1196" t="s">
        <v>1669</v>
      </c>
      <c r="C1692" s="1196" t="s">
        <v>1670</v>
      </c>
      <c r="D1692" s="1196" t="s">
        <v>16</v>
      </c>
      <c r="E1692" s="1197">
        <v>40891</v>
      </c>
      <c r="F1692" s="1198"/>
      <c r="G1692" s="1199"/>
      <c r="H1692" s="1199"/>
      <c r="I1692" s="1199"/>
      <c r="J1692" s="1200"/>
      <c r="K1692" s="1201">
        <v>36842000</v>
      </c>
      <c r="L1692" s="1202"/>
      <c r="M1692" s="1203">
        <v>36842</v>
      </c>
      <c r="N1692" s="1204">
        <v>1000</v>
      </c>
      <c r="O1692" s="1205"/>
      <c r="P1692" s="1205"/>
      <c r="Q1692" s="1206"/>
      <c r="R1692" s="1207"/>
    </row>
    <row r="1693" spans="1:18">
      <c r="A1693" s="1195" t="s">
        <v>2011</v>
      </c>
      <c r="B1693" s="1196" t="s">
        <v>1671</v>
      </c>
      <c r="C1693" s="1196" t="s">
        <v>1672</v>
      </c>
      <c r="D1693" s="1196" t="s">
        <v>67</v>
      </c>
      <c r="E1693" s="1197">
        <v>40060</v>
      </c>
      <c r="F1693" s="1198" t="s">
        <v>160</v>
      </c>
      <c r="G1693" s="1199">
        <v>1697000</v>
      </c>
      <c r="H1693" s="1199">
        <v>0</v>
      </c>
      <c r="I1693" s="1199">
        <v>2030299.18</v>
      </c>
      <c r="J1693" s="1200" t="s">
        <v>655</v>
      </c>
      <c r="K1693" s="1201"/>
      <c r="L1693" s="1202"/>
      <c r="M1693" s="1203"/>
      <c r="N1693" s="1204"/>
      <c r="O1693" s="1205"/>
      <c r="P1693" s="1205"/>
      <c r="Q1693" s="1206"/>
      <c r="R1693" s="1207"/>
    </row>
    <row r="1694" spans="1:18">
      <c r="A1694" s="1195"/>
      <c r="B1694" s="1196" t="s">
        <v>1671</v>
      </c>
      <c r="C1694" s="1196" t="s">
        <v>1672</v>
      </c>
      <c r="D1694" s="1196" t="s">
        <v>67</v>
      </c>
      <c r="E1694" s="1197">
        <v>40808</v>
      </c>
      <c r="F1694" s="1198"/>
      <c r="G1694" s="1199"/>
      <c r="H1694" s="1199"/>
      <c r="I1694" s="1199"/>
      <c r="J1694" s="1200"/>
      <c r="K1694" s="1201">
        <v>1697000</v>
      </c>
      <c r="L1694" s="1202"/>
      <c r="M1694" s="1203">
        <v>1697000</v>
      </c>
      <c r="N1694" s="1204">
        <v>1</v>
      </c>
      <c r="O1694" s="1205"/>
      <c r="P1694" s="1205"/>
      <c r="Q1694" s="1206">
        <v>51000</v>
      </c>
      <c r="R1694" s="1207">
        <v>51000</v>
      </c>
    </row>
    <row r="1695" spans="1:18">
      <c r="A1695" s="1195" t="s">
        <v>2061</v>
      </c>
      <c r="B1695" s="1196" t="s">
        <v>1673</v>
      </c>
      <c r="C1695" s="1196" t="s">
        <v>776</v>
      </c>
      <c r="D1695" s="1196" t="s">
        <v>60</v>
      </c>
      <c r="E1695" s="1197">
        <v>39829</v>
      </c>
      <c r="F1695" s="1198" t="s">
        <v>49</v>
      </c>
      <c r="G1695" s="1199">
        <v>50000000</v>
      </c>
      <c r="H1695" s="1199">
        <v>0</v>
      </c>
      <c r="I1695" s="1199">
        <v>58008472.229999997</v>
      </c>
      <c r="J1695" s="1200" t="s">
        <v>655</v>
      </c>
      <c r="K1695" s="1201"/>
      <c r="L1695" s="1202"/>
      <c r="M1695" s="1203"/>
      <c r="N1695" s="1204"/>
      <c r="O1695" s="1205"/>
      <c r="P1695" s="1205"/>
      <c r="Q1695" s="1206"/>
      <c r="R1695" s="1207"/>
    </row>
    <row r="1696" spans="1:18">
      <c r="A1696" s="1195"/>
      <c r="B1696" s="1196" t="s">
        <v>1673</v>
      </c>
      <c r="C1696" s="1196" t="s">
        <v>776</v>
      </c>
      <c r="D1696" s="1196" t="s">
        <v>60</v>
      </c>
      <c r="E1696" s="1197">
        <v>40037</v>
      </c>
      <c r="F1696" s="1198"/>
      <c r="G1696" s="1199"/>
      <c r="H1696" s="1199"/>
      <c r="I1696" s="1199"/>
      <c r="J1696" s="1200"/>
      <c r="K1696" s="1201">
        <v>12500000</v>
      </c>
      <c r="L1696" s="1202"/>
      <c r="M1696" s="1203">
        <v>12500</v>
      </c>
      <c r="N1696" s="1204">
        <v>1000</v>
      </c>
      <c r="O1696" s="1205"/>
      <c r="P1696" s="1205"/>
      <c r="Q1696" s="1206"/>
      <c r="R1696" s="1207"/>
    </row>
    <row r="1697" spans="1:18">
      <c r="A1697" s="1195"/>
      <c r="B1697" s="1196" t="s">
        <v>1673</v>
      </c>
      <c r="C1697" s="1196" t="s">
        <v>776</v>
      </c>
      <c r="D1697" s="1196" t="s">
        <v>60</v>
      </c>
      <c r="E1697" s="1197">
        <v>40723</v>
      </c>
      <c r="F1697" s="1198"/>
      <c r="G1697" s="1199"/>
      <c r="H1697" s="1199"/>
      <c r="I1697" s="1199"/>
      <c r="J1697" s="1200"/>
      <c r="K1697" s="1201">
        <v>37500000</v>
      </c>
      <c r="L1697" s="1202"/>
      <c r="M1697" s="1203">
        <v>37500</v>
      </c>
      <c r="N1697" s="1204">
        <v>1000</v>
      </c>
      <c r="O1697" s="1205"/>
      <c r="P1697" s="1205"/>
      <c r="Q1697" s="1206">
        <v>2500000</v>
      </c>
      <c r="R1697" s="1207">
        <v>250</v>
      </c>
    </row>
    <row r="1698" spans="1:18">
      <c r="A1698" s="1195" t="s">
        <v>2062</v>
      </c>
      <c r="B1698" s="1196" t="s">
        <v>1674</v>
      </c>
      <c r="C1698" s="1196" t="s">
        <v>1675</v>
      </c>
      <c r="D1698" s="1196" t="s">
        <v>89</v>
      </c>
      <c r="E1698" s="1197">
        <v>39857</v>
      </c>
      <c r="F1698" s="1198" t="s">
        <v>49</v>
      </c>
      <c r="G1698" s="1199">
        <v>15000000</v>
      </c>
      <c r="H1698" s="1199">
        <v>0</v>
      </c>
      <c r="I1698" s="1199">
        <v>17080708.670000002</v>
      </c>
      <c r="J1698" s="1200" t="s">
        <v>655</v>
      </c>
      <c r="K1698" s="1201"/>
      <c r="L1698" s="1202"/>
      <c r="M1698" s="1203"/>
      <c r="N1698" s="1204"/>
      <c r="O1698" s="1205"/>
      <c r="P1698" s="1205"/>
      <c r="Q1698" s="1206"/>
      <c r="R1698" s="1207"/>
    </row>
    <row r="1699" spans="1:18">
      <c r="A1699" s="1195"/>
      <c r="B1699" s="1196" t="s">
        <v>1674</v>
      </c>
      <c r="C1699" s="1196" t="s">
        <v>1675</v>
      </c>
      <c r="D1699" s="1196" t="s">
        <v>89</v>
      </c>
      <c r="E1699" s="1197">
        <v>40450</v>
      </c>
      <c r="F1699" s="1198"/>
      <c r="G1699" s="1199"/>
      <c r="H1699" s="1199"/>
      <c r="I1699" s="1199"/>
      <c r="J1699" s="1200"/>
      <c r="K1699" s="1201">
        <v>15000000</v>
      </c>
      <c r="L1699" s="1202"/>
      <c r="M1699" s="1203">
        <v>15000</v>
      </c>
      <c r="N1699" s="1204">
        <v>1000</v>
      </c>
      <c r="O1699" s="1205"/>
      <c r="P1699" s="1205"/>
      <c r="Q1699" s="1206">
        <v>750000</v>
      </c>
      <c r="R1699" s="1207">
        <v>750</v>
      </c>
    </row>
    <row r="1700" spans="1:18">
      <c r="A1700" s="1195" t="s">
        <v>1987</v>
      </c>
      <c r="B1700" s="1196" t="s">
        <v>1676</v>
      </c>
      <c r="C1700" s="1196" t="s">
        <v>795</v>
      </c>
      <c r="D1700" s="1196" t="s">
        <v>177</v>
      </c>
      <c r="E1700" s="1197">
        <v>39749</v>
      </c>
      <c r="F1700" s="1198" t="s">
        <v>26</v>
      </c>
      <c r="G1700" s="1199">
        <v>2000000000</v>
      </c>
      <c r="H1700" s="1199">
        <v>0</v>
      </c>
      <c r="I1700" s="1199">
        <v>2123611111.1199999</v>
      </c>
      <c r="J1700" s="1200" t="s">
        <v>655</v>
      </c>
      <c r="K1700" s="1201"/>
      <c r="L1700" s="1202"/>
      <c r="M1700" s="1203"/>
      <c r="N1700" s="1204"/>
      <c r="O1700" s="1205"/>
      <c r="P1700" s="1205"/>
      <c r="Q1700" s="1206"/>
      <c r="R1700" s="1207"/>
    </row>
    <row r="1701" spans="1:18">
      <c r="A1701" s="1195"/>
      <c r="B1701" s="1196" t="s">
        <v>1676</v>
      </c>
      <c r="C1701" s="1196" t="s">
        <v>795</v>
      </c>
      <c r="D1701" s="1196" t="s">
        <v>177</v>
      </c>
      <c r="E1701" s="1197">
        <v>39981</v>
      </c>
      <c r="F1701" s="1198"/>
      <c r="G1701" s="1199"/>
      <c r="H1701" s="1199"/>
      <c r="I1701" s="1199"/>
      <c r="J1701" s="1200"/>
      <c r="K1701" s="1201">
        <v>2000000000</v>
      </c>
      <c r="L1701" s="1202"/>
      <c r="M1701" s="1203">
        <v>20000</v>
      </c>
      <c r="N1701" s="1204">
        <v>100000</v>
      </c>
      <c r="O1701" s="1205"/>
      <c r="P1701" s="1205"/>
      <c r="Q1701" s="1206"/>
      <c r="R1701" s="1207"/>
    </row>
    <row r="1702" spans="1:18">
      <c r="A1702" s="1195"/>
      <c r="B1702" s="1196" t="s">
        <v>1676</v>
      </c>
      <c r="C1702" s="1196" t="s">
        <v>795</v>
      </c>
      <c r="D1702" s="1196" t="s">
        <v>177</v>
      </c>
      <c r="E1702" s="1197">
        <v>40002</v>
      </c>
      <c r="F1702" s="1198"/>
      <c r="G1702" s="1199"/>
      <c r="H1702" s="1199"/>
      <c r="I1702" s="1199"/>
      <c r="J1702" s="1200"/>
      <c r="K1702" s="1201"/>
      <c r="L1702" s="1202"/>
      <c r="M1702" s="1203"/>
      <c r="N1702" s="1204"/>
      <c r="O1702" s="1205"/>
      <c r="P1702" s="1205"/>
      <c r="Q1702" s="1206">
        <v>60000000</v>
      </c>
      <c r="R1702" s="1207">
        <v>2788104</v>
      </c>
    </row>
    <row r="1703" spans="1:18">
      <c r="A1703" s="1195" t="s">
        <v>2010</v>
      </c>
      <c r="B1703" s="1196" t="s">
        <v>1677</v>
      </c>
      <c r="C1703" s="1196" t="s">
        <v>1678</v>
      </c>
      <c r="D1703" s="1196" t="s">
        <v>107</v>
      </c>
      <c r="E1703" s="1197">
        <v>39990</v>
      </c>
      <c r="F1703" s="1198" t="s">
        <v>160</v>
      </c>
      <c r="G1703" s="1199">
        <v>24900000</v>
      </c>
      <c r="H1703" s="1199">
        <v>0</v>
      </c>
      <c r="I1703" s="1199">
        <v>31495442.289999999</v>
      </c>
      <c r="J1703" s="1200" t="s">
        <v>655</v>
      </c>
      <c r="K1703" s="1201"/>
      <c r="L1703" s="1202"/>
      <c r="M1703" s="1203"/>
      <c r="N1703" s="1204"/>
      <c r="O1703" s="1205"/>
      <c r="P1703" s="1205"/>
      <c r="Q1703" s="1206"/>
      <c r="R1703" s="1207"/>
    </row>
    <row r="1704" spans="1:18">
      <c r="A1704" s="1195"/>
      <c r="B1704" s="1196" t="s">
        <v>1677</v>
      </c>
      <c r="C1704" s="1196" t="s">
        <v>1678</v>
      </c>
      <c r="D1704" s="1196" t="s">
        <v>107</v>
      </c>
      <c r="E1704" s="1197">
        <v>40926</v>
      </c>
      <c r="F1704" s="1198"/>
      <c r="G1704" s="1199"/>
      <c r="H1704" s="1199"/>
      <c r="I1704" s="1199"/>
      <c r="J1704" s="1200"/>
      <c r="K1704" s="1201">
        <v>24900000</v>
      </c>
      <c r="L1704" s="1202"/>
      <c r="M1704" s="1203">
        <v>24900000</v>
      </c>
      <c r="N1704" s="1204">
        <v>1</v>
      </c>
      <c r="O1704" s="1205"/>
      <c r="P1704" s="1205"/>
      <c r="Q1704" s="1206">
        <v>1245000</v>
      </c>
      <c r="R1704" s="1207">
        <v>1245000</v>
      </c>
    </row>
    <row r="1705" spans="1:18">
      <c r="A1705" s="1195" t="s">
        <v>2063</v>
      </c>
      <c r="B1705" s="1196" t="s">
        <v>1679</v>
      </c>
      <c r="C1705" s="1196" t="s">
        <v>743</v>
      </c>
      <c r="D1705" s="1196" t="s">
        <v>94</v>
      </c>
      <c r="E1705" s="1197">
        <v>40081</v>
      </c>
      <c r="F1705" s="1198" t="s">
        <v>160</v>
      </c>
      <c r="G1705" s="1199">
        <v>11019000</v>
      </c>
      <c r="H1705" s="1199">
        <v>0</v>
      </c>
      <c r="I1705" s="1199">
        <v>13078672.6</v>
      </c>
      <c r="J1705" s="1200" t="s">
        <v>655</v>
      </c>
      <c r="K1705" s="1201"/>
      <c r="L1705" s="1202"/>
      <c r="M1705" s="1203"/>
      <c r="N1705" s="1204"/>
      <c r="O1705" s="1205"/>
      <c r="P1705" s="1205"/>
      <c r="Q1705" s="1206"/>
      <c r="R1705" s="1207"/>
    </row>
    <row r="1706" spans="1:18">
      <c r="A1706" s="1195"/>
      <c r="B1706" s="1196" t="s">
        <v>1679</v>
      </c>
      <c r="C1706" s="1196" t="s">
        <v>743</v>
      </c>
      <c r="D1706" s="1196" t="s">
        <v>94</v>
      </c>
      <c r="E1706" s="1197">
        <v>40787</v>
      </c>
      <c r="F1706" s="1198"/>
      <c r="G1706" s="1199"/>
      <c r="H1706" s="1199"/>
      <c r="I1706" s="1199"/>
      <c r="J1706" s="1200"/>
      <c r="K1706" s="1201">
        <v>11019000</v>
      </c>
      <c r="L1706" s="1202"/>
      <c r="M1706" s="1203">
        <v>11019000</v>
      </c>
      <c r="N1706" s="1204">
        <v>1</v>
      </c>
      <c r="O1706" s="1205"/>
      <c r="P1706" s="1205"/>
      <c r="Q1706" s="1206">
        <v>331000</v>
      </c>
      <c r="R1706" s="1207">
        <v>331000</v>
      </c>
    </row>
    <row r="1707" spans="1:18">
      <c r="A1707" s="1195">
        <v>11</v>
      </c>
      <c r="B1707" s="1196" t="s">
        <v>1680</v>
      </c>
      <c r="C1707" s="1196" t="s">
        <v>1681</v>
      </c>
      <c r="D1707" s="1196" t="s">
        <v>131</v>
      </c>
      <c r="E1707" s="1197">
        <v>39801</v>
      </c>
      <c r="F1707" s="1198" t="s">
        <v>26</v>
      </c>
      <c r="G1707" s="1199">
        <v>30000000</v>
      </c>
      <c r="H1707" s="1199">
        <v>0</v>
      </c>
      <c r="I1707" s="1199">
        <v>37191875</v>
      </c>
      <c r="J1707" s="1200" t="s">
        <v>655</v>
      </c>
      <c r="K1707" s="1201"/>
      <c r="L1707" s="1202"/>
      <c r="M1707" s="1203"/>
      <c r="N1707" s="1204"/>
      <c r="O1707" s="1205"/>
      <c r="P1707" s="1205"/>
      <c r="Q1707" s="1206"/>
      <c r="R1707" s="1207"/>
    </row>
    <row r="1708" spans="1:18">
      <c r="A1708" s="1195"/>
      <c r="B1708" s="1196" t="s">
        <v>1680</v>
      </c>
      <c r="C1708" s="1196" t="s">
        <v>1681</v>
      </c>
      <c r="D1708" s="1196" t="s">
        <v>131</v>
      </c>
      <c r="E1708" s="1197">
        <v>40646</v>
      </c>
      <c r="F1708" s="1198"/>
      <c r="G1708" s="1199"/>
      <c r="H1708" s="1199"/>
      <c r="I1708" s="1199"/>
      <c r="J1708" s="1200"/>
      <c r="K1708" s="1201">
        <v>7500000</v>
      </c>
      <c r="L1708" s="1202"/>
      <c r="M1708" s="1203">
        <v>7500</v>
      </c>
      <c r="N1708" s="1204">
        <v>1000</v>
      </c>
      <c r="O1708" s="1205"/>
      <c r="P1708" s="1205"/>
      <c r="Q1708" s="1206"/>
      <c r="R1708" s="1207"/>
    </row>
    <row r="1709" spans="1:18">
      <c r="A1709" s="1195"/>
      <c r="B1709" s="1196" t="s">
        <v>1680</v>
      </c>
      <c r="C1709" s="1196" t="s">
        <v>1681</v>
      </c>
      <c r="D1709" s="1196" t="s">
        <v>131</v>
      </c>
      <c r="E1709" s="1197">
        <v>40905</v>
      </c>
      <c r="F1709" s="1198"/>
      <c r="G1709" s="1199"/>
      <c r="H1709" s="1199"/>
      <c r="I1709" s="1199"/>
      <c r="J1709" s="1200"/>
      <c r="K1709" s="1201">
        <v>22500000</v>
      </c>
      <c r="L1709" s="1202"/>
      <c r="M1709" s="1203">
        <v>22500</v>
      </c>
      <c r="N1709" s="1204">
        <v>1000</v>
      </c>
      <c r="O1709" s="1205"/>
      <c r="P1709" s="1205"/>
      <c r="Q1709" s="1206"/>
      <c r="R1709" s="1207"/>
    </row>
    <row r="1710" spans="1:18">
      <c r="A1710" s="1195"/>
      <c r="B1710" s="1196" t="s">
        <v>1680</v>
      </c>
      <c r="C1710" s="1196" t="s">
        <v>1681</v>
      </c>
      <c r="D1710" s="1196" t="s">
        <v>131</v>
      </c>
      <c r="E1710" s="1197">
        <v>41626</v>
      </c>
      <c r="F1710" s="1198"/>
      <c r="G1710" s="1199"/>
      <c r="H1710" s="1199"/>
      <c r="I1710" s="1199"/>
      <c r="J1710" s="1200"/>
      <c r="K1710" s="1201"/>
      <c r="L1710" s="1202"/>
      <c r="M1710" s="1203"/>
      <c r="N1710" s="1204"/>
      <c r="O1710" s="1205"/>
      <c r="P1710" s="1205"/>
      <c r="Q1710" s="1206">
        <v>2920000</v>
      </c>
      <c r="R1710" s="1207">
        <v>302623</v>
      </c>
    </row>
    <row r="1711" spans="1:18">
      <c r="A1711" s="1195">
        <v>11</v>
      </c>
      <c r="B1711" s="1196" t="s">
        <v>1682</v>
      </c>
      <c r="C1711" s="1196" t="s">
        <v>690</v>
      </c>
      <c r="D1711" s="1196" t="s">
        <v>16</v>
      </c>
      <c r="E1711" s="1197">
        <v>39805</v>
      </c>
      <c r="F1711" s="1198" t="s">
        <v>26</v>
      </c>
      <c r="G1711" s="1199">
        <v>42000000</v>
      </c>
      <c r="H1711" s="1199">
        <v>0</v>
      </c>
      <c r="I1711" s="1199">
        <v>47869108.329999998</v>
      </c>
      <c r="J1711" s="1200" t="s">
        <v>655</v>
      </c>
      <c r="K1711" s="1201"/>
      <c r="L1711" s="1202"/>
      <c r="M1711" s="1203"/>
      <c r="N1711" s="1204"/>
      <c r="O1711" s="1205"/>
      <c r="P1711" s="1205"/>
      <c r="Q1711" s="1206"/>
      <c r="R1711" s="1207"/>
    </row>
    <row r="1712" spans="1:18">
      <c r="A1712" s="1195"/>
      <c r="B1712" s="1196" t="s">
        <v>1682</v>
      </c>
      <c r="C1712" s="1196" t="s">
        <v>690</v>
      </c>
      <c r="D1712" s="1196" t="s">
        <v>16</v>
      </c>
      <c r="E1712" s="1197">
        <v>40660</v>
      </c>
      <c r="F1712" s="1198"/>
      <c r="G1712" s="1199"/>
      <c r="H1712" s="1199"/>
      <c r="I1712" s="1199"/>
      <c r="J1712" s="1200"/>
      <c r="K1712" s="1201">
        <v>42000000</v>
      </c>
      <c r="L1712" s="1202"/>
      <c r="M1712" s="1203">
        <v>42000</v>
      </c>
      <c r="N1712" s="1204">
        <v>1000</v>
      </c>
      <c r="O1712" s="1205"/>
      <c r="P1712" s="1205"/>
      <c r="Q1712" s="1206"/>
      <c r="R1712" s="1207"/>
    </row>
    <row r="1713" spans="1:18">
      <c r="A1713" s="1195"/>
      <c r="B1713" s="1196" t="s">
        <v>1682</v>
      </c>
      <c r="C1713" s="1196" t="s">
        <v>690</v>
      </c>
      <c r="D1713" s="1196" t="s">
        <v>16</v>
      </c>
      <c r="E1713" s="1197">
        <v>40681</v>
      </c>
      <c r="F1713" s="1198"/>
      <c r="G1713" s="1199"/>
      <c r="H1713" s="1199"/>
      <c r="I1713" s="1199"/>
      <c r="J1713" s="1200"/>
      <c r="K1713" s="1201"/>
      <c r="L1713" s="1202"/>
      <c r="M1713" s="1203"/>
      <c r="N1713" s="1204"/>
      <c r="O1713" s="1205"/>
      <c r="P1713" s="1205"/>
      <c r="Q1713" s="1206">
        <v>945775</v>
      </c>
      <c r="R1713" s="1207">
        <v>516817</v>
      </c>
    </row>
    <row r="1714" spans="1:18">
      <c r="A1714" s="1195">
        <v>11</v>
      </c>
      <c r="B1714" s="1196" t="s">
        <v>1683</v>
      </c>
      <c r="C1714" s="1196" t="s">
        <v>791</v>
      </c>
      <c r="D1714" s="1196" t="s">
        <v>111</v>
      </c>
      <c r="E1714" s="1197">
        <v>39794</v>
      </c>
      <c r="F1714" s="1198" t="s">
        <v>26</v>
      </c>
      <c r="G1714" s="1199">
        <v>125198000</v>
      </c>
      <c r="H1714" s="1199">
        <v>0</v>
      </c>
      <c r="I1714" s="1199">
        <v>130542485.91</v>
      </c>
      <c r="J1714" s="1200" t="s">
        <v>655</v>
      </c>
      <c r="K1714" s="1201"/>
      <c r="L1714" s="1202"/>
      <c r="M1714" s="1203"/>
      <c r="N1714" s="1204"/>
      <c r="O1714" s="1205"/>
      <c r="P1714" s="1205"/>
      <c r="Q1714" s="1206"/>
      <c r="R1714" s="1207"/>
    </row>
    <row r="1715" spans="1:18">
      <c r="A1715" s="1195"/>
      <c r="B1715" s="1196" t="s">
        <v>1683</v>
      </c>
      <c r="C1715" s="1196" t="s">
        <v>791</v>
      </c>
      <c r="D1715" s="1196" t="s">
        <v>111</v>
      </c>
      <c r="E1715" s="1197">
        <v>39938</v>
      </c>
      <c r="F1715" s="1198"/>
      <c r="G1715" s="1199"/>
      <c r="H1715" s="1199"/>
      <c r="I1715" s="1199"/>
      <c r="J1715" s="1200"/>
      <c r="K1715" s="1201">
        <v>125198000</v>
      </c>
      <c r="L1715" s="1202"/>
      <c r="M1715" s="1203">
        <v>125198</v>
      </c>
      <c r="N1715" s="1204">
        <v>1000</v>
      </c>
      <c r="O1715" s="1205"/>
      <c r="P1715" s="1205"/>
      <c r="Q1715" s="1206"/>
      <c r="R1715" s="1207"/>
    </row>
    <row r="1716" spans="1:18">
      <c r="A1716" s="1195"/>
      <c r="B1716" s="1196" t="s">
        <v>1683</v>
      </c>
      <c r="C1716" s="1196" t="s">
        <v>791</v>
      </c>
      <c r="D1716" s="1196" t="s">
        <v>111</v>
      </c>
      <c r="E1716" s="1197">
        <v>40344</v>
      </c>
      <c r="F1716" s="1198"/>
      <c r="G1716" s="1199"/>
      <c r="H1716" s="1199"/>
      <c r="I1716" s="1199"/>
      <c r="J1716" s="1200"/>
      <c r="K1716" s="1201"/>
      <c r="L1716" s="1202"/>
      <c r="M1716" s="1203"/>
      <c r="N1716" s="1204"/>
      <c r="O1716" s="1205"/>
      <c r="P1716" s="1205"/>
      <c r="Q1716" s="1206">
        <v>2857914.52</v>
      </c>
      <c r="R1716" s="1207">
        <v>2615557</v>
      </c>
    </row>
    <row r="1717" spans="1:18">
      <c r="A1717" s="1195">
        <v>31</v>
      </c>
      <c r="B1717" s="1196" t="s">
        <v>1684</v>
      </c>
      <c r="C1717" s="1196" t="s">
        <v>1476</v>
      </c>
      <c r="D1717" s="1196" t="s">
        <v>87</v>
      </c>
      <c r="E1717" s="1197">
        <v>39787</v>
      </c>
      <c r="F1717" s="1198" t="s">
        <v>26</v>
      </c>
      <c r="G1717" s="1199">
        <v>303000000</v>
      </c>
      <c r="H1717" s="1199">
        <v>0</v>
      </c>
      <c r="I1717" s="1199">
        <v>121757209.63</v>
      </c>
      <c r="J1717" s="1200" t="s">
        <v>671</v>
      </c>
      <c r="K1717" s="1201"/>
      <c r="L1717" s="1202"/>
      <c r="M1717" s="1203"/>
      <c r="N1717" s="1204"/>
      <c r="O1717" s="1205"/>
      <c r="P1717" s="1205"/>
      <c r="Q1717" s="1206"/>
      <c r="R1717" s="1207"/>
    </row>
    <row r="1718" spans="1:18">
      <c r="A1718" s="1195"/>
      <c r="B1718" s="1196" t="s">
        <v>1684</v>
      </c>
      <c r="C1718" s="1196" t="s">
        <v>1476</v>
      </c>
      <c r="D1718" s="1196" t="s">
        <v>87</v>
      </c>
      <c r="E1718" s="1197">
        <v>41141</v>
      </c>
      <c r="F1718" s="1198"/>
      <c r="G1718" s="1199"/>
      <c r="H1718" s="1199"/>
      <c r="I1718" s="1199"/>
      <c r="J1718" s="1200"/>
      <c r="K1718" s="1201">
        <v>114772740</v>
      </c>
      <c r="L1718" s="1202">
        <v>-1434659.25</v>
      </c>
      <c r="M1718" s="1203">
        <v>5738637</v>
      </c>
      <c r="N1718" s="1204">
        <v>20</v>
      </c>
      <c r="O1718" s="1205">
        <v>-188227260</v>
      </c>
      <c r="P1718" s="1205"/>
      <c r="Q1718" s="1206"/>
      <c r="R1718" s="1207"/>
    </row>
    <row r="1719" spans="1:18">
      <c r="A1719" s="1195"/>
      <c r="B1719" s="1196" t="s">
        <v>1684</v>
      </c>
      <c r="C1719" s="1196" t="s">
        <v>1476</v>
      </c>
      <c r="D1719" s="1196" t="s">
        <v>87</v>
      </c>
      <c r="E1719" s="1197">
        <v>41171</v>
      </c>
      <c r="F1719" s="1198"/>
      <c r="G1719" s="1199"/>
      <c r="H1719" s="1199"/>
      <c r="I1719" s="1199"/>
      <c r="J1719" s="1200"/>
      <c r="K1719" s="1201"/>
      <c r="L1719" s="1202"/>
      <c r="M1719" s="1203"/>
      <c r="N1719" s="1204"/>
      <c r="O1719" s="1205"/>
      <c r="P1719" s="1205"/>
      <c r="Q1719" s="1206">
        <v>825000</v>
      </c>
      <c r="R1719" s="1207">
        <v>97540.56</v>
      </c>
    </row>
    <row r="1720" spans="1:18">
      <c r="A1720" s="1195">
        <v>44</v>
      </c>
      <c r="B1720" s="1196" t="s">
        <v>1685</v>
      </c>
      <c r="C1720" s="1196" t="s">
        <v>1686</v>
      </c>
      <c r="D1720" s="1196" t="s">
        <v>151</v>
      </c>
      <c r="E1720" s="1197">
        <v>39843</v>
      </c>
      <c r="F1720" s="1198" t="s">
        <v>26</v>
      </c>
      <c r="G1720" s="1199">
        <v>10000000</v>
      </c>
      <c r="H1720" s="1199">
        <v>0</v>
      </c>
      <c r="I1720" s="1199">
        <v>11400453.220000001</v>
      </c>
      <c r="J1720" s="1200" t="s">
        <v>655</v>
      </c>
      <c r="K1720" s="1201"/>
      <c r="L1720" s="1202"/>
      <c r="M1720" s="1203"/>
      <c r="N1720" s="1204"/>
      <c r="O1720" s="1205"/>
      <c r="P1720" s="1205"/>
      <c r="Q1720" s="1206"/>
      <c r="R1720" s="1207"/>
    </row>
    <row r="1721" spans="1:18">
      <c r="A1721" s="1195"/>
      <c r="B1721" s="1196" t="s">
        <v>1685</v>
      </c>
      <c r="C1721" s="1196" t="s">
        <v>1686</v>
      </c>
      <c r="D1721" s="1196" t="s">
        <v>151</v>
      </c>
      <c r="E1721" s="1197">
        <v>40787</v>
      </c>
      <c r="F1721" s="1198"/>
      <c r="G1721" s="1199"/>
      <c r="H1721" s="1199"/>
      <c r="I1721" s="1199"/>
      <c r="J1721" s="1200"/>
      <c r="K1721" s="1201">
        <v>10000000</v>
      </c>
      <c r="L1721" s="1202"/>
      <c r="M1721" s="1203">
        <v>10000</v>
      </c>
      <c r="N1721" s="1204">
        <v>1000</v>
      </c>
      <c r="O1721" s="1205"/>
      <c r="P1721" s="1205"/>
      <c r="Q1721" s="1206"/>
      <c r="R1721" s="1207"/>
    </row>
    <row r="1722" spans="1:18">
      <c r="A1722" s="1195"/>
      <c r="B1722" s="1196" t="s">
        <v>1685</v>
      </c>
      <c r="C1722" s="1196" t="s">
        <v>1686</v>
      </c>
      <c r="D1722" s="1196" t="s">
        <v>151</v>
      </c>
      <c r="E1722" s="1197">
        <v>40842</v>
      </c>
      <c r="F1722" s="1198"/>
      <c r="G1722" s="1199"/>
      <c r="H1722" s="1199"/>
      <c r="I1722" s="1199"/>
      <c r="J1722" s="1200"/>
      <c r="K1722" s="1201"/>
      <c r="L1722" s="1202"/>
      <c r="M1722" s="1203"/>
      <c r="N1722" s="1204"/>
      <c r="O1722" s="1205"/>
      <c r="P1722" s="1205"/>
      <c r="Q1722" s="1206">
        <v>107398</v>
      </c>
      <c r="R1722" s="1207">
        <v>133474.95000000001</v>
      </c>
    </row>
    <row r="1723" spans="1:18">
      <c r="A1723" s="1195" t="s">
        <v>1977</v>
      </c>
      <c r="B1723" s="1196" t="s">
        <v>1687</v>
      </c>
      <c r="C1723" s="1196" t="s">
        <v>1688</v>
      </c>
      <c r="D1723" s="1196" t="s">
        <v>1281</v>
      </c>
      <c r="E1723" s="1197">
        <v>39850</v>
      </c>
      <c r="F1723" s="1198" t="s">
        <v>49</v>
      </c>
      <c r="G1723" s="1199">
        <v>15568000</v>
      </c>
      <c r="H1723" s="1199">
        <v>0</v>
      </c>
      <c r="I1723" s="1199">
        <v>18101553.84</v>
      </c>
      <c r="J1723" s="1200" t="s">
        <v>655</v>
      </c>
      <c r="K1723" s="1201"/>
      <c r="L1723" s="1202"/>
      <c r="M1723" s="1203"/>
      <c r="N1723" s="1204"/>
      <c r="O1723" s="1205"/>
      <c r="P1723" s="1205"/>
      <c r="Q1723" s="1206"/>
      <c r="R1723" s="1207"/>
    </row>
    <row r="1724" spans="1:18">
      <c r="A1724" s="1195"/>
      <c r="B1724" s="1196" t="s">
        <v>1687</v>
      </c>
      <c r="C1724" s="1196" t="s">
        <v>1688</v>
      </c>
      <c r="D1724" s="1196" t="s">
        <v>1281</v>
      </c>
      <c r="E1724" s="1197">
        <v>40555</v>
      </c>
      <c r="F1724" s="1198"/>
      <c r="G1724" s="1199"/>
      <c r="H1724" s="1199"/>
      <c r="I1724" s="1199"/>
      <c r="J1724" s="1200"/>
      <c r="K1724" s="1201">
        <v>4000000</v>
      </c>
      <c r="L1724" s="1202"/>
      <c r="M1724" s="1203">
        <v>4000</v>
      </c>
      <c r="N1724" s="1204">
        <v>1000</v>
      </c>
      <c r="O1724" s="1205"/>
      <c r="P1724" s="1205"/>
      <c r="Q1724" s="1206"/>
      <c r="R1724" s="1207"/>
    </row>
    <row r="1725" spans="1:18">
      <c r="A1725" s="1195"/>
      <c r="B1725" s="1196" t="s">
        <v>1687</v>
      </c>
      <c r="C1725" s="1196" t="s">
        <v>1688</v>
      </c>
      <c r="D1725" s="1196" t="s">
        <v>1281</v>
      </c>
      <c r="E1725" s="1197">
        <v>40618</v>
      </c>
      <c r="F1725" s="1198"/>
      <c r="G1725" s="1199"/>
      <c r="H1725" s="1199"/>
      <c r="I1725" s="1199"/>
      <c r="J1725" s="1200"/>
      <c r="K1725" s="1201">
        <v>11568000</v>
      </c>
      <c r="L1725" s="1202"/>
      <c r="M1725" s="1203">
        <v>11568</v>
      </c>
      <c r="N1725" s="1204">
        <v>1000</v>
      </c>
      <c r="O1725" s="1205"/>
      <c r="P1725" s="1205"/>
      <c r="Q1725" s="1206">
        <v>778000</v>
      </c>
      <c r="R1725" s="1207">
        <v>778</v>
      </c>
    </row>
    <row r="1726" spans="1:18">
      <c r="A1726" s="1195" t="s">
        <v>1979</v>
      </c>
      <c r="B1726" s="1196" t="s">
        <v>1689</v>
      </c>
      <c r="C1726" s="1196" t="s">
        <v>1690</v>
      </c>
      <c r="D1726" s="1196" t="s">
        <v>98</v>
      </c>
      <c r="E1726" s="1197">
        <v>39836</v>
      </c>
      <c r="F1726" s="1198" t="s">
        <v>49</v>
      </c>
      <c r="G1726" s="1199">
        <v>10973000</v>
      </c>
      <c r="H1726" s="1199">
        <v>0</v>
      </c>
      <c r="I1726" s="1199">
        <v>2652816.96</v>
      </c>
      <c r="J1726" s="1200" t="s">
        <v>671</v>
      </c>
      <c r="K1726" s="1201"/>
      <c r="L1726" s="1202"/>
      <c r="M1726" s="1203"/>
      <c r="N1726" s="1204"/>
      <c r="O1726" s="1205"/>
      <c r="P1726" s="1205"/>
      <c r="Q1726" s="1206"/>
      <c r="R1726" s="1207"/>
    </row>
    <row r="1727" spans="1:18">
      <c r="A1727" s="1195"/>
      <c r="B1727" s="1196" t="s">
        <v>1689</v>
      </c>
      <c r="C1727" s="1196" t="s">
        <v>1690</v>
      </c>
      <c r="D1727" s="1196" t="s">
        <v>98</v>
      </c>
      <c r="E1727" s="1197">
        <v>41359</v>
      </c>
      <c r="F1727" s="1198"/>
      <c r="G1727" s="1199"/>
      <c r="H1727" s="1199"/>
      <c r="I1727" s="1199"/>
      <c r="J1727" s="1200"/>
      <c r="K1727" s="1201">
        <v>1796209.03</v>
      </c>
      <c r="L1727" s="1202"/>
      <c r="M1727" s="1203">
        <v>10351</v>
      </c>
      <c r="N1727" s="1204">
        <v>173.5</v>
      </c>
      <c r="O1727" s="1205">
        <v>-8554790.9700000007</v>
      </c>
      <c r="P1727" s="1205"/>
      <c r="Q1727" s="1206">
        <v>130704.17</v>
      </c>
      <c r="R1727" s="1207">
        <v>516</v>
      </c>
    </row>
    <row r="1728" spans="1:18">
      <c r="A1728" s="1195"/>
      <c r="B1728" s="1196" t="s">
        <v>1689</v>
      </c>
      <c r="C1728" s="1196" t="s">
        <v>1690</v>
      </c>
      <c r="D1728" s="1196" t="s">
        <v>98</v>
      </c>
      <c r="E1728" s="1197">
        <v>41360</v>
      </c>
      <c r="F1728" s="1198"/>
      <c r="G1728" s="1199"/>
      <c r="H1728" s="1199"/>
      <c r="I1728" s="1199"/>
      <c r="J1728" s="1200"/>
      <c r="K1728" s="1201">
        <v>107935.66</v>
      </c>
      <c r="L1728" s="1202"/>
      <c r="M1728" s="1203">
        <v>622</v>
      </c>
      <c r="N1728" s="1204">
        <v>173.5</v>
      </c>
      <c r="O1728" s="1205">
        <v>-514064.34</v>
      </c>
      <c r="P1728" s="1205"/>
      <c r="Q1728" s="1206">
        <v>8358.99</v>
      </c>
      <c r="R1728" s="1207">
        <v>33</v>
      </c>
    </row>
    <row r="1729" spans="1:18">
      <c r="A1729" s="1195"/>
      <c r="B1729" s="1196" t="s">
        <v>1689</v>
      </c>
      <c r="C1729" s="1196" t="s">
        <v>1690</v>
      </c>
      <c r="D1729" s="1196" t="s">
        <v>98</v>
      </c>
      <c r="E1729" s="1197">
        <v>41373</v>
      </c>
      <c r="F1729" s="1198"/>
      <c r="G1729" s="1199"/>
      <c r="H1729" s="1199"/>
      <c r="I1729" s="1199"/>
      <c r="J1729" s="1200"/>
      <c r="K1729" s="1201"/>
      <c r="L1729" s="1202">
        <v>-25000</v>
      </c>
      <c r="M1729" s="1203"/>
      <c r="N1729" s="1204"/>
      <c r="O1729" s="1205"/>
      <c r="P1729" s="1205"/>
      <c r="Q1729" s="1206"/>
      <c r="R1729" s="1207"/>
    </row>
    <row r="1730" spans="1:18">
      <c r="A1730" s="1195">
        <v>15</v>
      </c>
      <c r="B1730" s="1196" t="s">
        <v>1691</v>
      </c>
      <c r="C1730" s="1196" t="s">
        <v>1692</v>
      </c>
      <c r="D1730" s="1196" t="s">
        <v>80</v>
      </c>
      <c r="E1730" s="1197">
        <v>39983</v>
      </c>
      <c r="F1730" s="1198" t="s">
        <v>160</v>
      </c>
      <c r="G1730" s="1199">
        <v>15000000</v>
      </c>
      <c r="H1730" s="1199">
        <v>15000000</v>
      </c>
      <c r="I1730" s="1199">
        <v>2083520.25</v>
      </c>
      <c r="J1730" s="1200" t="s">
        <v>660</v>
      </c>
      <c r="K1730" s="1201"/>
      <c r="L1730" s="1202"/>
      <c r="M1730" s="1203"/>
      <c r="N1730" s="1204"/>
      <c r="O1730" s="1205"/>
      <c r="P1730" s="1205"/>
      <c r="Q1730" s="1206"/>
      <c r="R1730" s="1207"/>
    </row>
    <row r="1731" spans="1:18">
      <c r="A1731" s="1195">
        <v>44</v>
      </c>
      <c r="B1731" s="1196" t="s">
        <v>1693</v>
      </c>
      <c r="C1731" s="1196" t="s">
        <v>1029</v>
      </c>
      <c r="D1731" s="1196" t="s">
        <v>81</v>
      </c>
      <c r="E1731" s="1197">
        <v>39801</v>
      </c>
      <c r="F1731" s="1198" t="s">
        <v>26</v>
      </c>
      <c r="G1731" s="1199">
        <v>8500000</v>
      </c>
      <c r="H1731" s="1199">
        <v>0</v>
      </c>
      <c r="I1731" s="1199">
        <v>9930625</v>
      </c>
      <c r="J1731" s="1200" t="s">
        <v>655</v>
      </c>
      <c r="K1731" s="1201"/>
      <c r="L1731" s="1202"/>
      <c r="M1731" s="1203"/>
      <c r="N1731" s="1204"/>
      <c r="O1731" s="1205"/>
      <c r="P1731" s="1205"/>
      <c r="Q1731" s="1206"/>
      <c r="R1731" s="1207"/>
    </row>
    <row r="1732" spans="1:18">
      <c r="A1732" s="1195"/>
      <c r="B1732" s="1196" t="s">
        <v>1693</v>
      </c>
      <c r="C1732" s="1196" t="s">
        <v>1029</v>
      </c>
      <c r="D1732" s="1196" t="s">
        <v>81</v>
      </c>
      <c r="E1732" s="1197">
        <v>40759</v>
      </c>
      <c r="F1732" s="1198"/>
      <c r="G1732" s="1199"/>
      <c r="H1732" s="1199"/>
      <c r="I1732" s="1199"/>
      <c r="J1732" s="1200"/>
      <c r="K1732" s="1201">
        <v>8500000</v>
      </c>
      <c r="L1732" s="1202"/>
      <c r="M1732" s="1203">
        <v>8500</v>
      </c>
      <c r="N1732" s="1204">
        <v>1000</v>
      </c>
      <c r="O1732" s="1205"/>
      <c r="P1732" s="1205"/>
      <c r="Q1732" s="1206"/>
      <c r="R1732" s="1207"/>
    </row>
    <row r="1733" spans="1:18">
      <c r="A1733" s="1195"/>
      <c r="B1733" s="1196" t="s">
        <v>1693</v>
      </c>
      <c r="C1733" s="1196" t="s">
        <v>1029</v>
      </c>
      <c r="D1733" s="1196" t="s">
        <v>81</v>
      </c>
      <c r="E1733" s="1197">
        <v>40800</v>
      </c>
      <c r="F1733" s="1198"/>
      <c r="G1733" s="1199"/>
      <c r="H1733" s="1199"/>
      <c r="I1733" s="1199"/>
      <c r="J1733" s="1200"/>
      <c r="K1733" s="1201"/>
      <c r="L1733" s="1202"/>
      <c r="M1733" s="1203"/>
      <c r="N1733" s="1204"/>
      <c r="O1733" s="1205"/>
      <c r="P1733" s="1205"/>
      <c r="Q1733" s="1206">
        <v>315000</v>
      </c>
      <c r="R1733" s="1207">
        <v>239212</v>
      </c>
    </row>
    <row r="1734" spans="1:18">
      <c r="A1734" s="1195">
        <v>11</v>
      </c>
      <c r="B1734" s="1196" t="s">
        <v>1694</v>
      </c>
      <c r="C1734" s="1196" t="s">
        <v>1695</v>
      </c>
      <c r="D1734" s="1196" t="s">
        <v>151</v>
      </c>
      <c r="E1734" s="1197">
        <v>39822</v>
      </c>
      <c r="F1734" s="1198" t="s">
        <v>26</v>
      </c>
      <c r="G1734" s="1199">
        <v>89310000</v>
      </c>
      <c r="H1734" s="1199">
        <v>0</v>
      </c>
      <c r="I1734" s="1199">
        <v>92513970.829999998</v>
      </c>
      <c r="J1734" s="1200" t="s">
        <v>655</v>
      </c>
      <c r="K1734" s="1201"/>
      <c r="L1734" s="1202"/>
      <c r="M1734" s="1203"/>
      <c r="N1734" s="1204"/>
      <c r="O1734" s="1205"/>
      <c r="P1734" s="1205"/>
      <c r="Q1734" s="1206"/>
      <c r="R1734" s="1207"/>
    </row>
    <row r="1735" spans="1:18">
      <c r="A1735" s="1195"/>
      <c r="B1735" s="1196" t="s">
        <v>1694</v>
      </c>
      <c r="C1735" s="1196" t="s">
        <v>1695</v>
      </c>
      <c r="D1735" s="1196" t="s">
        <v>151</v>
      </c>
      <c r="E1735" s="1197">
        <v>39911</v>
      </c>
      <c r="F1735" s="1198"/>
      <c r="G1735" s="1199"/>
      <c r="H1735" s="1199"/>
      <c r="I1735" s="1199"/>
      <c r="J1735" s="1200"/>
      <c r="K1735" s="1201">
        <v>89310000</v>
      </c>
      <c r="L1735" s="1202"/>
      <c r="M1735" s="1203">
        <v>89310</v>
      </c>
      <c r="N1735" s="1204">
        <v>1000</v>
      </c>
      <c r="O1735" s="1205"/>
      <c r="P1735" s="1205"/>
      <c r="Q1735" s="1206"/>
      <c r="R1735" s="1207"/>
    </row>
    <row r="1736" spans="1:18">
      <c r="A1736" s="1195"/>
      <c r="B1736" s="1196" t="s">
        <v>1694</v>
      </c>
      <c r="C1736" s="1196" t="s">
        <v>1695</v>
      </c>
      <c r="D1736" s="1196" t="s">
        <v>151</v>
      </c>
      <c r="E1736" s="1197">
        <v>39960</v>
      </c>
      <c r="F1736" s="1198"/>
      <c r="G1736" s="1199"/>
      <c r="H1736" s="1199"/>
      <c r="I1736" s="1199"/>
      <c r="J1736" s="1200"/>
      <c r="K1736" s="1201"/>
      <c r="L1736" s="1202"/>
      <c r="M1736" s="1203"/>
      <c r="N1736" s="1204"/>
      <c r="O1736" s="1205"/>
      <c r="P1736" s="1205"/>
      <c r="Q1736" s="1206">
        <v>2100000</v>
      </c>
      <c r="R1736" s="1207">
        <v>1620545</v>
      </c>
    </row>
    <row r="1737" spans="1:18">
      <c r="A1737" s="1195">
        <v>11</v>
      </c>
      <c r="B1737" s="1196" t="s">
        <v>1696</v>
      </c>
      <c r="C1737" s="1196" t="s">
        <v>903</v>
      </c>
      <c r="D1737" s="1196" t="s">
        <v>105</v>
      </c>
      <c r="E1737" s="1197">
        <v>39766</v>
      </c>
      <c r="F1737" s="1198" t="s">
        <v>26</v>
      </c>
      <c r="G1737" s="1199">
        <v>3500000000</v>
      </c>
      <c r="H1737" s="1199">
        <v>0</v>
      </c>
      <c r="I1737" s="1199">
        <v>5448052772.5100002</v>
      </c>
      <c r="J1737" s="1200" t="s">
        <v>655</v>
      </c>
      <c r="K1737" s="1201"/>
      <c r="L1737" s="1202"/>
      <c r="M1737" s="1203"/>
      <c r="N1737" s="1204"/>
      <c r="O1737" s="1205"/>
      <c r="P1737" s="1205"/>
      <c r="Q1737" s="1206"/>
      <c r="R1737" s="1207"/>
    </row>
    <row r="1738" spans="1:18">
      <c r="A1738" s="1195"/>
      <c r="B1738" s="1196" t="s">
        <v>1696</v>
      </c>
      <c r="C1738" s="1196" t="s">
        <v>903</v>
      </c>
      <c r="D1738" s="1196" t="s">
        <v>105</v>
      </c>
      <c r="E1738" s="1197">
        <v>39813</v>
      </c>
      <c r="F1738" s="1198"/>
      <c r="G1738" s="1199">
        <v>1350000000</v>
      </c>
      <c r="H1738" s="1199"/>
      <c r="I1738" s="1199"/>
      <c r="J1738" s="1200"/>
      <c r="K1738" s="1201"/>
      <c r="L1738" s="1202"/>
      <c r="M1738" s="1203"/>
      <c r="N1738" s="1204"/>
      <c r="O1738" s="1205"/>
      <c r="P1738" s="1205"/>
      <c r="Q1738" s="1206"/>
      <c r="R1738" s="1207"/>
    </row>
    <row r="1739" spans="1:18">
      <c r="A1739" s="1195"/>
      <c r="B1739" s="1196" t="s">
        <v>1696</v>
      </c>
      <c r="C1739" s="1196" t="s">
        <v>903</v>
      </c>
      <c r="D1739" s="1196" t="s">
        <v>105</v>
      </c>
      <c r="E1739" s="1197">
        <v>40632</v>
      </c>
      <c r="F1739" s="1198"/>
      <c r="G1739" s="1199"/>
      <c r="H1739" s="1199"/>
      <c r="I1739" s="1199"/>
      <c r="J1739" s="1200"/>
      <c r="K1739" s="1201">
        <v>4850000000</v>
      </c>
      <c r="L1739" s="1202"/>
      <c r="M1739" s="1203">
        <v>48500</v>
      </c>
      <c r="N1739" s="1204">
        <v>100000</v>
      </c>
      <c r="O1739" s="1205"/>
      <c r="P1739" s="1205"/>
      <c r="Q1739" s="1206"/>
      <c r="R1739" s="1207"/>
    </row>
    <row r="1740" spans="1:18">
      <c r="A1740" s="1195"/>
      <c r="B1740" s="1196" t="s">
        <v>1696</v>
      </c>
      <c r="C1740" s="1196" t="s">
        <v>903</v>
      </c>
      <c r="D1740" s="1196" t="s">
        <v>105</v>
      </c>
      <c r="E1740" s="1197">
        <v>40814</v>
      </c>
      <c r="F1740" s="1198"/>
      <c r="G1740" s="1199"/>
      <c r="H1740" s="1199"/>
      <c r="I1740" s="1199"/>
      <c r="J1740" s="1200"/>
      <c r="K1740" s="1201"/>
      <c r="L1740" s="1202"/>
      <c r="M1740" s="1203"/>
      <c r="N1740" s="1204"/>
      <c r="O1740" s="1205"/>
      <c r="P1740" s="1205"/>
      <c r="Q1740" s="1206">
        <v>30066661.399999999</v>
      </c>
      <c r="R1740" s="1207">
        <v>17900182</v>
      </c>
    </row>
    <row r="1741" spans="1:18">
      <c r="A1741" s="1195" t="s">
        <v>2064</v>
      </c>
      <c r="B1741" s="1196" t="s">
        <v>1697</v>
      </c>
      <c r="C1741" s="1196" t="s">
        <v>770</v>
      </c>
      <c r="D1741" s="1196" t="s">
        <v>108</v>
      </c>
      <c r="E1741" s="1197">
        <v>39787</v>
      </c>
      <c r="F1741" s="1198" t="s">
        <v>26</v>
      </c>
      <c r="G1741" s="1199">
        <v>69000000</v>
      </c>
      <c r="H1741" s="1199">
        <v>0</v>
      </c>
      <c r="I1741" s="1199">
        <v>4983333.33</v>
      </c>
      <c r="J1741" s="1200" t="s">
        <v>1967</v>
      </c>
      <c r="K1741" s="1201"/>
      <c r="L1741" s="1202"/>
      <c r="M1741" s="1203"/>
      <c r="N1741" s="1204"/>
      <c r="O1741" s="1205"/>
      <c r="P1741" s="1205"/>
      <c r="Q1741" s="1206"/>
      <c r="R1741" s="1207"/>
    </row>
    <row r="1742" spans="1:18">
      <c r="A1742" s="1195"/>
      <c r="B1742" s="1196" t="s">
        <v>1697</v>
      </c>
      <c r="C1742" s="1196" t="s">
        <v>770</v>
      </c>
      <c r="D1742" s="1196" t="s">
        <v>108</v>
      </c>
      <c r="E1742" s="1197">
        <v>40648</v>
      </c>
      <c r="F1742" s="1198"/>
      <c r="G1742" s="1199"/>
      <c r="H1742" s="1199"/>
      <c r="I1742" s="1199"/>
      <c r="J1742" s="1200"/>
      <c r="K1742" s="1201"/>
      <c r="L1742" s="1202"/>
      <c r="M1742" s="1203"/>
      <c r="N1742" s="1204"/>
      <c r="O1742" s="1205">
        <v>-69000000</v>
      </c>
      <c r="P1742" s="1205"/>
      <c r="Q1742" s="1206"/>
      <c r="R1742" s="1207"/>
    </row>
    <row r="1743" spans="1:18">
      <c r="A1743" s="1195" t="s">
        <v>1977</v>
      </c>
      <c r="B1743" s="1196" t="s">
        <v>1698</v>
      </c>
      <c r="C1743" s="1196" t="s">
        <v>1699</v>
      </c>
      <c r="D1743" s="1196" t="s">
        <v>55</v>
      </c>
      <c r="E1743" s="1197">
        <v>39822</v>
      </c>
      <c r="F1743" s="1198" t="s">
        <v>49</v>
      </c>
      <c r="G1743" s="1199">
        <v>2000000</v>
      </c>
      <c r="H1743" s="1199">
        <v>0</v>
      </c>
      <c r="I1743" s="1199">
        <v>2314972.2200000002</v>
      </c>
      <c r="J1743" s="1200" t="s">
        <v>655</v>
      </c>
      <c r="K1743" s="1201"/>
      <c r="L1743" s="1202"/>
      <c r="M1743" s="1203"/>
      <c r="N1743" s="1204"/>
      <c r="O1743" s="1205"/>
      <c r="P1743" s="1205"/>
      <c r="Q1743" s="1206"/>
      <c r="R1743" s="1207"/>
    </row>
    <row r="1744" spans="1:18">
      <c r="A1744" s="1195"/>
      <c r="B1744" s="1196" t="s">
        <v>1698</v>
      </c>
      <c r="C1744" s="1196" t="s">
        <v>1699</v>
      </c>
      <c r="D1744" s="1196" t="s">
        <v>55</v>
      </c>
      <c r="E1744" s="1197">
        <v>40541</v>
      </c>
      <c r="F1744" s="1198"/>
      <c r="G1744" s="1199"/>
      <c r="H1744" s="1199"/>
      <c r="I1744" s="1199"/>
      <c r="J1744" s="1200"/>
      <c r="K1744" s="1201">
        <v>2000000</v>
      </c>
      <c r="L1744" s="1202"/>
      <c r="M1744" s="1203">
        <v>2000</v>
      </c>
      <c r="N1744" s="1204">
        <v>1000</v>
      </c>
      <c r="O1744" s="1205"/>
      <c r="P1744" s="1205"/>
      <c r="Q1744" s="1206">
        <v>100000</v>
      </c>
      <c r="R1744" s="1207">
        <v>100</v>
      </c>
    </row>
    <row r="1745" spans="1:18">
      <c r="A1745" s="1195">
        <v>11</v>
      </c>
      <c r="B1745" s="1196" t="s">
        <v>1700</v>
      </c>
      <c r="C1745" s="1196" t="s">
        <v>1701</v>
      </c>
      <c r="D1745" s="1196" t="s">
        <v>98</v>
      </c>
      <c r="E1745" s="1197">
        <v>39794</v>
      </c>
      <c r="F1745" s="1198" t="s">
        <v>26</v>
      </c>
      <c r="G1745" s="1199">
        <v>300000000</v>
      </c>
      <c r="H1745" s="1199">
        <v>0</v>
      </c>
      <c r="I1745" s="1199">
        <v>328991401.57999998</v>
      </c>
      <c r="J1745" s="1200" t="s">
        <v>655</v>
      </c>
      <c r="K1745" s="1201"/>
      <c r="L1745" s="1202"/>
      <c r="M1745" s="1203"/>
      <c r="N1745" s="1204"/>
      <c r="O1745" s="1205"/>
      <c r="P1745" s="1205"/>
      <c r="Q1745" s="1206"/>
      <c r="R1745" s="1207"/>
    </row>
    <row r="1746" spans="1:18">
      <c r="A1746" s="1195"/>
      <c r="B1746" s="1196" t="s">
        <v>1700</v>
      </c>
      <c r="C1746" s="1196" t="s">
        <v>1701</v>
      </c>
      <c r="D1746" s="1196" t="s">
        <v>98</v>
      </c>
      <c r="E1746" s="1197">
        <v>40289</v>
      </c>
      <c r="F1746" s="1198"/>
      <c r="G1746" s="1199"/>
      <c r="H1746" s="1199"/>
      <c r="I1746" s="1199"/>
      <c r="J1746" s="1200"/>
      <c r="K1746" s="1201">
        <v>200000000</v>
      </c>
      <c r="L1746" s="1202"/>
      <c r="M1746" s="1203">
        <v>200000</v>
      </c>
      <c r="N1746" s="1204">
        <v>1000</v>
      </c>
      <c r="O1746" s="1205"/>
      <c r="P1746" s="1205"/>
      <c r="Q1746" s="1206"/>
      <c r="R1746" s="1207"/>
    </row>
    <row r="1747" spans="1:18">
      <c r="A1747" s="1195"/>
      <c r="B1747" s="1196" t="s">
        <v>1700</v>
      </c>
      <c r="C1747" s="1196" t="s">
        <v>1701</v>
      </c>
      <c r="D1747" s="1196" t="s">
        <v>98</v>
      </c>
      <c r="E1747" s="1197">
        <v>40534</v>
      </c>
      <c r="F1747" s="1198"/>
      <c r="G1747" s="1199"/>
      <c r="H1747" s="1199"/>
      <c r="I1747" s="1199"/>
      <c r="J1747" s="1200"/>
      <c r="K1747" s="1201">
        <v>100000000</v>
      </c>
      <c r="L1747" s="1202"/>
      <c r="M1747" s="1203">
        <v>100000</v>
      </c>
      <c r="N1747" s="1204">
        <v>1000</v>
      </c>
      <c r="O1747" s="1205"/>
      <c r="P1747" s="1205"/>
      <c r="Q1747" s="1206"/>
      <c r="R1747" s="1207"/>
    </row>
    <row r="1748" spans="1:18">
      <c r="A1748" s="1195"/>
      <c r="B1748" s="1196" t="s">
        <v>1700</v>
      </c>
      <c r="C1748" s="1196" t="s">
        <v>1701</v>
      </c>
      <c r="D1748" s="1196" t="s">
        <v>98</v>
      </c>
      <c r="E1748" s="1197">
        <v>40562</v>
      </c>
      <c r="F1748" s="1198"/>
      <c r="G1748" s="1199"/>
      <c r="H1748" s="1199"/>
      <c r="I1748" s="1199"/>
      <c r="J1748" s="1200"/>
      <c r="K1748" s="1201"/>
      <c r="L1748" s="1202"/>
      <c r="M1748" s="1203"/>
      <c r="N1748" s="1204"/>
      <c r="O1748" s="1205"/>
      <c r="P1748" s="1205"/>
      <c r="Q1748" s="1206">
        <v>5269179.3600000003</v>
      </c>
      <c r="R1748" s="1207">
        <v>3028264</v>
      </c>
    </row>
    <row r="1749" spans="1:18">
      <c r="A1749" s="1195" t="s">
        <v>1977</v>
      </c>
      <c r="B1749" s="1196" t="s">
        <v>1702</v>
      </c>
      <c r="C1749" s="1196" t="s">
        <v>1703</v>
      </c>
      <c r="D1749" s="1196" t="s">
        <v>80</v>
      </c>
      <c r="E1749" s="1197">
        <v>39913</v>
      </c>
      <c r="F1749" s="1198" t="s">
        <v>49</v>
      </c>
      <c r="G1749" s="1199">
        <v>4000000</v>
      </c>
      <c r="H1749" s="1199">
        <v>0</v>
      </c>
      <c r="I1749" s="1199">
        <v>4721382.8899999997</v>
      </c>
      <c r="J1749" s="1200" t="s">
        <v>655</v>
      </c>
      <c r="K1749" s="1201"/>
      <c r="L1749" s="1202"/>
      <c r="M1749" s="1203"/>
      <c r="N1749" s="1204"/>
      <c r="O1749" s="1205"/>
      <c r="P1749" s="1205"/>
      <c r="Q1749" s="1206"/>
      <c r="R1749" s="1207"/>
    </row>
    <row r="1750" spans="1:18">
      <c r="A1750" s="1195"/>
      <c r="B1750" s="1196" t="s">
        <v>1702</v>
      </c>
      <c r="C1750" s="1196" t="s">
        <v>1703</v>
      </c>
      <c r="D1750" s="1196" t="s">
        <v>80</v>
      </c>
      <c r="E1750" s="1197">
        <v>40786</v>
      </c>
      <c r="F1750" s="1198"/>
      <c r="G1750" s="1199"/>
      <c r="H1750" s="1199"/>
      <c r="I1750" s="1199"/>
      <c r="J1750" s="1200"/>
      <c r="K1750" s="1201">
        <v>4000000</v>
      </c>
      <c r="L1750" s="1202"/>
      <c r="M1750" s="1203">
        <v>4000</v>
      </c>
      <c r="N1750" s="1204">
        <v>1000</v>
      </c>
      <c r="O1750" s="1205"/>
      <c r="P1750" s="1205"/>
      <c r="Q1750" s="1206">
        <v>200000</v>
      </c>
      <c r="R1750" s="1207">
        <v>200</v>
      </c>
    </row>
    <row r="1751" spans="1:18">
      <c r="A1751" s="1195" t="s">
        <v>1987</v>
      </c>
      <c r="B1751" s="1196" t="s">
        <v>1704</v>
      </c>
      <c r="C1751" s="1196" t="s">
        <v>1705</v>
      </c>
      <c r="D1751" s="1196" t="s">
        <v>81</v>
      </c>
      <c r="E1751" s="1197">
        <v>39794</v>
      </c>
      <c r="F1751" s="1198" t="s">
        <v>26</v>
      </c>
      <c r="G1751" s="1199">
        <v>235000000</v>
      </c>
      <c r="H1751" s="1199">
        <v>0</v>
      </c>
      <c r="I1751" s="1199">
        <v>253929027.78</v>
      </c>
      <c r="J1751" s="1200" t="s">
        <v>655</v>
      </c>
      <c r="K1751" s="1201"/>
      <c r="L1751" s="1202"/>
      <c r="M1751" s="1203"/>
      <c r="N1751" s="1204"/>
      <c r="O1751" s="1205"/>
      <c r="P1751" s="1205"/>
      <c r="Q1751" s="1206"/>
      <c r="R1751" s="1207"/>
    </row>
    <row r="1752" spans="1:18">
      <c r="A1752" s="1195"/>
      <c r="B1752" s="1196" t="s">
        <v>1704</v>
      </c>
      <c r="C1752" s="1196" t="s">
        <v>1705</v>
      </c>
      <c r="D1752" s="1196" t="s">
        <v>81</v>
      </c>
      <c r="E1752" s="1197">
        <v>40170</v>
      </c>
      <c r="F1752" s="1198"/>
      <c r="G1752" s="1199"/>
      <c r="H1752" s="1199"/>
      <c r="I1752" s="1199"/>
      <c r="J1752" s="1200"/>
      <c r="K1752" s="1201">
        <v>235000000</v>
      </c>
      <c r="L1752" s="1202"/>
      <c r="M1752" s="1203">
        <v>235000</v>
      </c>
      <c r="N1752" s="1204">
        <v>1000</v>
      </c>
      <c r="O1752" s="1205"/>
      <c r="P1752" s="1205"/>
      <c r="Q1752" s="1206"/>
      <c r="R1752" s="1207"/>
    </row>
    <row r="1753" spans="1:18">
      <c r="A1753" s="1195"/>
      <c r="B1753" s="1196" t="s">
        <v>1704</v>
      </c>
      <c r="C1753" s="1196" t="s">
        <v>1705</v>
      </c>
      <c r="D1753" s="1196" t="s">
        <v>81</v>
      </c>
      <c r="E1753" s="1197">
        <v>40345</v>
      </c>
      <c r="F1753" s="1198"/>
      <c r="G1753" s="1199"/>
      <c r="H1753" s="1199"/>
      <c r="I1753" s="1199"/>
      <c r="J1753" s="1200"/>
      <c r="K1753" s="1201"/>
      <c r="L1753" s="1202"/>
      <c r="M1753" s="1203"/>
      <c r="N1753" s="1204"/>
      <c r="O1753" s="1205"/>
      <c r="P1753" s="1205"/>
      <c r="Q1753" s="1206">
        <v>6820000</v>
      </c>
      <c r="R1753" s="1207">
        <v>354058</v>
      </c>
    </row>
    <row r="1754" spans="1:18">
      <c r="A1754" s="1195" t="s">
        <v>2004</v>
      </c>
      <c r="B1754" s="1196" t="s">
        <v>1706</v>
      </c>
      <c r="C1754" s="1196" t="s">
        <v>1707</v>
      </c>
      <c r="D1754" s="1196" t="s">
        <v>88</v>
      </c>
      <c r="E1754" s="1197">
        <v>39941</v>
      </c>
      <c r="F1754" s="1198" t="s">
        <v>160</v>
      </c>
      <c r="G1754" s="1199">
        <v>13644000</v>
      </c>
      <c r="H1754" s="1199">
        <v>0</v>
      </c>
      <c r="I1754" s="1199">
        <v>17019233.91</v>
      </c>
      <c r="J1754" s="1200" t="s">
        <v>655</v>
      </c>
      <c r="K1754" s="1201"/>
      <c r="L1754" s="1202"/>
      <c r="M1754" s="1203"/>
      <c r="N1754" s="1204"/>
      <c r="O1754" s="1205"/>
      <c r="P1754" s="1205"/>
      <c r="Q1754" s="1206"/>
      <c r="R1754" s="1207"/>
    </row>
    <row r="1755" spans="1:18">
      <c r="A1755" s="1195"/>
      <c r="B1755" s="1196" t="s">
        <v>1706</v>
      </c>
      <c r="C1755" s="1196" t="s">
        <v>1707</v>
      </c>
      <c r="D1755" s="1196" t="s">
        <v>88</v>
      </c>
      <c r="E1755" s="1197">
        <v>40801</v>
      </c>
      <c r="F1755" s="1198"/>
      <c r="G1755" s="1199"/>
      <c r="H1755" s="1199"/>
      <c r="I1755" s="1199"/>
      <c r="J1755" s="1200"/>
      <c r="K1755" s="1201">
        <v>13644000</v>
      </c>
      <c r="L1755" s="1202"/>
      <c r="M1755" s="1203">
        <v>13644000</v>
      </c>
      <c r="N1755" s="1204">
        <v>1</v>
      </c>
      <c r="O1755" s="1205"/>
      <c r="P1755" s="1205"/>
      <c r="Q1755" s="1206">
        <v>682000</v>
      </c>
      <c r="R1755" s="1207">
        <v>682000</v>
      </c>
    </row>
    <row r="1756" spans="1:18">
      <c r="A1756" s="1195">
        <v>11</v>
      </c>
      <c r="B1756" s="1196" t="s">
        <v>1708</v>
      </c>
      <c r="C1756" s="1196" t="s">
        <v>1305</v>
      </c>
      <c r="D1756" s="1196" t="s">
        <v>105</v>
      </c>
      <c r="E1756" s="1197">
        <v>39801</v>
      </c>
      <c r="F1756" s="1198" t="s">
        <v>26</v>
      </c>
      <c r="G1756" s="1199">
        <v>967870000</v>
      </c>
      <c r="H1756" s="1199">
        <v>0</v>
      </c>
      <c r="I1756" s="1199">
        <v>1190614526.3900001</v>
      </c>
      <c r="J1756" s="1200" t="s">
        <v>704</v>
      </c>
      <c r="K1756" s="1201"/>
      <c r="L1756" s="1202"/>
      <c r="M1756" s="1203"/>
      <c r="N1756" s="1204"/>
      <c r="O1756" s="1205"/>
      <c r="P1756" s="1205"/>
      <c r="Q1756" s="1206"/>
      <c r="R1756" s="1207"/>
    </row>
    <row r="1757" spans="1:18">
      <c r="A1757" s="1195"/>
      <c r="B1757" s="1196" t="s">
        <v>1708</v>
      </c>
      <c r="C1757" s="1196" t="s">
        <v>1305</v>
      </c>
      <c r="D1757" s="1196" t="s">
        <v>105</v>
      </c>
      <c r="E1757" s="1197">
        <v>41481</v>
      </c>
      <c r="F1757" s="1198"/>
      <c r="G1757" s="1199"/>
      <c r="H1757" s="1199"/>
      <c r="I1757" s="1199"/>
      <c r="J1757" s="1200"/>
      <c r="K1757" s="1201">
        <v>967870000</v>
      </c>
      <c r="L1757" s="1202"/>
      <c r="M1757" s="1203">
        <v>967870</v>
      </c>
      <c r="N1757" s="1204">
        <v>1000</v>
      </c>
      <c r="O1757" s="1205"/>
      <c r="P1757" s="1205"/>
      <c r="Q1757" s="1206"/>
      <c r="R1757" s="1207"/>
    </row>
    <row r="1758" spans="1:18">
      <c r="A1758" s="1215">
        <v>8103</v>
      </c>
      <c r="B1758" s="1196" t="s">
        <v>1709</v>
      </c>
      <c r="C1758" s="1196" t="s">
        <v>1317</v>
      </c>
      <c r="D1758" s="1196" t="s">
        <v>118</v>
      </c>
      <c r="E1758" s="1197">
        <v>39829</v>
      </c>
      <c r="F1758" s="1198" t="s">
        <v>49</v>
      </c>
      <c r="G1758" s="1199">
        <v>8000000</v>
      </c>
      <c r="H1758" s="1199">
        <v>0</v>
      </c>
      <c r="I1758" s="1199">
        <v>253122.22</v>
      </c>
      <c r="J1758" s="1200" t="s">
        <v>1967</v>
      </c>
      <c r="K1758" s="1201"/>
      <c r="L1758" s="1202"/>
      <c r="M1758" s="1203"/>
      <c r="N1758" s="1204"/>
      <c r="O1758" s="1205"/>
      <c r="P1758" s="1205"/>
      <c r="Q1758" s="1206"/>
      <c r="R1758" s="1207"/>
    </row>
    <row r="1759" spans="1:18">
      <c r="A1759" s="1195"/>
      <c r="B1759" s="1196" t="s">
        <v>1709</v>
      </c>
      <c r="C1759" s="1196" t="s">
        <v>1317</v>
      </c>
      <c r="D1759" s="1196" t="s">
        <v>118</v>
      </c>
      <c r="E1759" s="1197">
        <v>41670</v>
      </c>
      <c r="F1759" s="1198"/>
      <c r="G1759" s="1199"/>
      <c r="H1759" s="1199"/>
      <c r="I1759" s="1199"/>
      <c r="J1759" s="1200"/>
      <c r="K1759" s="1201"/>
      <c r="L1759" s="1202"/>
      <c r="M1759" s="1203"/>
      <c r="N1759" s="1204"/>
      <c r="O1759" s="1205">
        <v>-8000000</v>
      </c>
      <c r="P1759" s="1205"/>
      <c r="Q1759" s="1206"/>
      <c r="R1759" s="1207"/>
    </row>
    <row r="1760" spans="1:18">
      <c r="A1760" s="1195"/>
      <c r="B1760" s="1196" t="s">
        <v>1710</v>
      </c>
      <c r="C1760" s="1196" t="s">
        <v>1711</v>
      </c>
      <c r="D1760" s="1196" t="s">
        <v>80</v>
      </c>
      <c r="E1760" s="1197">
        <v>39773</v>
      </c>
      <c r="F1760" s="1198" t="s">
        <v>26</v>
      </c>
      <c r="G1760" s="1199">
        <v>104823000</v>
      </c>
      <c r="H1760" s="1199">
        <v>0</v>
      </c>
      <c r="I1760" s="1199">
        <v>120845170.8</v>
      </c>
      <c r="J1760" s="1200" t="s">
        <v>671</v>
      </c>
      <c r="K1760" s="1201"/>
      <c r="L1760" s="1202"/>
      <c r="M1760" s="1203"/>
      <c r="N1760" s="1204"/>
      <c r="O1760" s="1205"/>
      <c r="P1760" s="1205"/>
      <c r="Q1760" s="1206"/>
      <c r="R1760" s="1207"/>
    </row>
    <row r="1761" spans="1:18">
      <c r="A1761" s="1195"/>
      <c r="B1761" s="1196" t="s">
        <v>1710</v>
      </c>
      <c r="C1761" s="1196" t="s">
        <v>1711</v>
      </c>
      <c r="D1761" s="1196" t="s">
        <v>80</v>
      </c>
      <c r="E1761" s="1197">
        <v>41079</v>
      </c>
      <c r="F1761" s="1198"/>
      <c r="G1761" s="1199"/>
      <c r="H1761" s="1199"/>
      <c r="I1761" s="1199"/>
      <c r="J1761" s="1200"/>
      <c r="K1761" s="1201">
        <v>93659350.5</v>
      </c>
      <c r="L1761" s="1202">
        <v>-1404890.26</v>
      </c>
      <c r="M1761" s="1203">
        <v>104823</v>
      </c>
      <c r="N1761" s="1204">
        <v>893.5</v>
      </c>
      <c r="O1761" s="1205">
        <v>-11163649.5</v>
      </c>
      <c r="P1761" s="1205"/>
      <c r="Q1761" s="1206"/>
      <c r="R1761" s="1207"/>
    </row>
    <row r="1762" spans="1:18">
      <c r="A1762" s="1195"/>
      <c r="B1762" s="1196" t="s">
        <v>1710</v>
      </c>
      <c r="C1762" s="1196" t="s">
        <v>1711</v>
      </c>
      <c r="D1762" s="1196" t="s">
        <v>80</v>
      </c>
      <c r="E1762" s="1197">
        <v>41108</v>
      </c>
      <c r="F1762" s="1198"/>
      <c r="G1762" s="1199"/>
      <c r="H1762" s="1199"/>
      <c r="I1762" s="1199"/>
      <c r="J1762" s="1200"/>
      <c r="K1762" s="1201"/>
      <c r="L1762" s="1202"/>
      <c r="M1762" s="1203"/>
      <c r="N1762" s="1204"/>
      <c r="O1762" s="1205"/>
      <c r="P1762" s="1205"/>
      <c r="Q1762" s="1206">
        <v>9839273</v>
      </c>
      <c r="R1762" s="1207">
        <v>1462647</v>
      </c>
    </row>
    <row r="1763" spans="1:18">
      <c r="A1763" s="1195" t="s">
        <v>2063</v>
      </c>
      <c r="B1763" s="1196" t="s">
        <v>1712</v>
      </c>
      <c r="C1763" s="1196" t="s">
        <v>1675</v>
      </c>
      <c r="D1763" s="1196" t="s">
        <v>92</v>
      </c>
      <c r="E1763" s="1197">
        <v>40053</v>
      </c>
      <c r="F1763" s="1198" t="s">
        <v>160</v>
      </c>
      <c r="G1763" s="1199">
        <v>9720000</v>
      </c>
      <c r="H1763" s="1199">
        <v>0</v>
      </c>
      <c r="I1763" s="1199">
        <v>11611381.34</v>
      </c>
      <c r="J1763" s="1200" t="s">
        <v>655</v>
      </c>
      <c r="K1763" s="1201"/>
      <c r="L1763" s="1202"/>
      <c r="M1763" s="1203"/>
      <c r="N1763" s="1204"/>
      <c r="O1763" s="1205"/>
      <c r="P1763" s="1205"/>
      <c r="Q1763" s="1206"/>
      <c r="R1763" s="1207"/>
    </row>
    <row r="1764" spans="1:18">
      <c r="A1764" s="1195"/>
      <c r="B1764" s="1196" t="s">
        <v>1712</v>
      </c>
      <c r="C1764" s="1196" t="s">
        <v>1675</v>
      </c>
      <c r="D1764" s="1196" t="s">
        <v>92</v>
      </c>
      <c r="E1764" s="1197">
        <v>40794</v>
      </c>
      <c r="F1764" s="1198"/>
      <c r="G1764" s="1199"/>
      <c r="H1764" s="1199"/>
      <c r="I1764" s="1199"/>
      <c r="J1764" s="1200"/>
      <c r="K1764" s="1201">
        <v>9720000</v>
      </c>
      <c r="L1764" s="1202"/>
      <c r="M1764" s="1203">
        <v>9720000</v>
      </c>
      <c r="N1764" s="1204">
        <v>1</v>
      </c>
      <c r="O1764" s="1205"/>
      <c r="P1764" s="1205"/>
      <c r="Q1764" s="1206">
        <v>292000</v>
      </c>
      <c r="R1764" s="1207">
        <v>292000</v>
      </c>
    </row>
    <row r="1765" spans="1:18">
      <c r="A1765" s="1195" t="s">
        <v>2102</v>
      </c>
      <c r="B1765" s="1196" t="s">
        <v>1713</v>
      </c>
      <c r="C1765" s="1196" t="s">
        <v>1714</v>
      </c>
      <c r="D1765" s="1196" t="s">
        <v>111</v>
      </c>
      <c r="E1765" s="1197">
        <v>39829</v>
      </c>
      <c r="F1765" s="1198" t="s">
        <v>49</v>
      </c>
      <c r="G1765" s="1199">
        <v>11730000</v>
      </c>
      <c r="H1765" s="1199">
        <v>0</v>
      </c>
      <c r="I1765" s="1199">
        <v>690832.08</v>
      </c>
      <c r="J1765" s="1200" t="s">
        <v>1967</v>
      </c>
      <c r="K1765" s="1201"/>
      <c r="L1765" s="1202"/>
      <c r="M1765" s="1203"/>
      <c r="N1765" s="1204"/>
      <c r="O1765" s="1205"/>
      <c r="P1765" s="1205"/>
      <c r="Q1765" s="1206"/>
      <c r="R1765" s="1207"/>
    </row>
    <row r="1766" spans="1:18">
      <c r="A1766" s="1195"/>
      <c r="B1766" s="1196" t="s">
        <v>1713</v>
      </c>
      <c r="C1766" s="1196" t="s">
        <v>1714</v>
      </c>
      <c r="D1766" s="1196" t="s">
        <v>111</v>
      </c>
      <c r="E1766" s="1197">
        <v>41621</v>
      </c>
      <c r="F1766" s="1198"/>
      <c r="G1766" s="1199"/>
      <c r="H1766" s="1199"/>
      <c r="I1766" s="1199"/>
      <c r="J1766" s="1200"/>
      <c r="K1766" s="1201"/>
      <c r="L1766" s="1202"/>
      <c r="M1766" s="1203"/>
      <c r="N1766" s="1204"/>
      <c r="O1766" s="1205">
        <v>-11730000</v>
      </c>
      <c r="P1766" s="1205"/>
      <c r="Q1766" s="1206"/>
      <c r="R1766" s="1207"/>
    </row>
    <row r="1767" spans="1:18">
      <c r="A1767" s="1195">
        <v>11</v>
      </c>
      <c r="B1767" s="1196" t="s">
        <v>1715</v>
      </c>
      <c r="C1767" s="1196" t="s">
        <v>1716</v>
      </c>
      <c r="D1767" s="1196" t="s">
        <v>107</v>
      </c>
      <c r="E1767" s="1197">
        <v>39766</v>
      </c>
      <c r="F1767" s="1198" t="s">
        <v>26</v>
      </c>
      <c r="G1767" s="1199">
        <v>361172000</v>
      </c>
      <c r="H1767" s="1199">
        <v>0</v>
      </c>
      <c r="I1767" s="1199">
        <v>378547699.44999999</v>
      </c>
      <c r="J1767" s="1200" t="s">
        <v>655</v>
      </c>
      <c r="K1767" s="1201"/>
      <c r="L1767" s="1202"/>
      <c r="M1767" s="1203"/>
      <c r="N1767" s="1204"/>
      <c r="O1767" s="1205"/>
      <c r="P1767" s="1205"/>
      <c r="Q1767" s="1206"/>
      <c r="R1767" s="1207"/>
    </row>
    <row r="1768" spans="1:18">
      <c r="A1768" s="1195"/>
      <c r="B1768" s="1196" t="s">
        <v>1715</v>
      </c>
      <c r="C1768" s="1196" t="s">
        <v>1716</v>
      </c>
      <c r="D1768" s="1196" t="s">
        <v>107</v>
      </c>
      <c r="E1768" s="1197">
        <v>39925</v>
      </c>
      <c r="F1768" s="1198"/>
      <c r="G1768" s="1199"/>
      <c r="H1768" s="1199"/>
      <c r="I1768" s="1199"/>
      <c r="J1768" s="1200"/>
      <c r="K1768" s="1201">
        <v>361172000</v>
      </c>
      <c r="L1768" s="1202"/>
      <c r="M1768" s="1203">
        <v>361172</v>
      </c>
      <c r="N1768" s="1204">
        <v>1000</v>
      </c>
      <c r="O1768" s="1205"/>
      <c r="P1768" s="1205"/>
      <c r="Q1768" s="1206"/>
      <c r="R1768" s="1207"/>
    </row>
    <row r="1769" spans="1:18">
      <c r="A1769" s="1195"/>
      <c r="B1769" s="1196" t="s">
        <v>1715</v>
      </c>
      <c r="C1769" s="1196" t="s">
        <v>1716</v>
      </c>
      <c r="D1769" s="1196" t="s">
        <v>107</v>
      </c>
      <c r="E1769" s="1197">
        <v>40168</v>
      </c>
      <c r="F1769" s="1198"/>
      <c r="G1769" s="1199"/>
      <c r="H1769" s="1199"/>
      <c r="I1769" s="1199"/>
      <c r="J1769" s="1200"/>
      <c r="K1769" s="1201"/>
      <c r="L1769" s="1202"/>
      <c r="M1769" s="1203"/>
      <c r="N1769" s="1204"/>
      <c r="O1769" s="1205"/>
      <c r="P1769" s="1205"/>
      <c r="Q1769" s="1206">
        <v>9449980.5600000005</v>
      </c>
      <c r="R1769" s="1207">
        <v>3199988</v>
      </c>
    </row>
    <row r="1770" spans="1:18">
      <c r="A1770" s="1195" t="s">
        <v>1977</v>
      </c>
      <c r="B1770" s="1196" t="s">
        <v>1717</v>
      </c>
      <c r="C1770" s="1196" t="s">
        <v>1718</v>
      </c>
      <c r="D1770" s="1196" t="s">
        <v>128</v>
      </c>
      <c r="E1770" s="1197">
        <v>39805</v>
      </c>
      <c r="F1770" s="1198" t="s">
        <v>49</v>
      </c>
      <c r="G1770" s="1199">
        <v>2000000</v>
      </c>
      <c r="H1770" s="1199">
        <v>0</v>
      </c>
      <c r="I1770" s="1199">
        <v>2384611.11</v>
      </c>
      <c r="J1770" s="1200" t="s">
        <v>655</v>
      </c>
      <c r="K1770" s="1201"/>
      <c r="L1770" s="1202"/>
      <c r="M1770" s="1203"/>
      <c r="N1770" s="1204"/>
      <c r="O1770" s="1205"/>
      <c r="P1770" s="1205"/>
      <c r="Q1770" s="1206"/>
      <c r="R1770" s="1207"/>
    </row>
    <row r="1771" spans="1:18">
      <c r="A1771" s="1195"/>
      <c r="B1771" s="1196" t="s">
        <v>1717</v>
      </c>
      <c r="C1771" s="1196" t="s">
        <v>1718</v>
      </c>
      <c r="D1771" s="1196" t="s">
        <v>128</v>
      </c>
      <c r="E1771" s="1197">
        <v>40758</v>
      </c>
      <c r="F1771" s="1198"/>
      <c r="G1771" s="1199"/>
      <c r="H1771" s="1199"/>
      <c r="I1771" s="1199"/>
      <c r="J1771" s="1200"/>
      <c r="K1771" s="1201">
        <v>2000000</v>
      </c>
      <c r="L1771" s="1202"/>
      <c r="M1771" s="1203">
        <v>2000</v>
      </c>
      <c r="N1771" s="1204">
        <v>1000</v>
      </c>
      <c r="O1771" s="1205"/>
      <c r="P1771" s="1205"/>
      <c r="Q1771" s="1206">
        <v>100000</v>
      </c>
      <c r="R1771" s="1207">
        <v>100</v>
      </c>
    </row>
    <row r="1772" spans="1:18">
      <c r="A1772" s="1195" t="s">
        <v>2065</v>
      </c>
      <c r="B1772" s="1196" t="s">
        <v>1719</v>
      </c>
      <c r="C1772" s="1196" t="s">
        <v>1270</v>
      </c>
      <c r="D1772" s="1196" t="s">
        <v>97</v>
      </c>
      <c r="E1772" s="1197">
        <v>39801</v>
      </c>
      <c r="F1772" s="1198" t="s">
        <v>26</v>
      </c>
      <c r="G1772" s="1199">
        <v>30000000</v>
      </c>
      <c r="H1772" s="1199">
        <v>0</v>
      </c>
      <c r="I1772" s="1199">
        <v>3233333.33</v>
      </c>
      <c r="J1772" s="1200" t="s">
        <v>1967</v>
      </c>
      <c r="K1772" s="1201"/>
      <c r="L1772" s="1202"/>
      <c r="M1772" s="1203"/>
      <c r="N1772" s="1204"/>
      <c r="O1772" s="1205"/>
      <c r="P1772" s="1205"/>
      <c r="Q1772" s="1206"/>
      <c r="R1772" s="1207"/>
    </row>
    <row r="1773" spans="1:18">
      <c r="A1773" s="1195"/>
      <c r="B1773" s="1196" t="s">
        <v>1719</v>
      </c>
      <c r="C1773" s="1196" t="s">
        <v>1270</v>
      </c>
      <c r="D1773" s="1196" t="s">
        <v>97</v>
      </c>
      <c r="E1773" s="1197">
        <v>40935</v>
      </c>
      <c r="F1773" s="1198"/>
      <c r="G1773" s="1199"/>
      <c r="H1773" s="1199"/>
      <c r="I1773" s="1199"/>
      <c r="J1773" s="1200"/>
      <c r="K1773" s="1201"/>
      <c r="L1773" s="1202"/>
      <c r="M1773" s="1203"/>
      <c r="N1773" s="1204"/>
      <c r="O1773" s="1205">
        <v>-30000000</v>
      </c>
      <c r="P1773" s="1205"/>
      <c r="Q1773" s="1206"/>
      <c r="R1773" s="1207"/>
    </row>
    <row r="1774" spans="1:18">
      <c r="A1774" s="1195" t="s">
        <v>1979</v>
      </c>
      <c r="B1774" s="1196" t="s">
        <v>1720</v>
      </c>
      <c r="C1774" s="1196" t="s">
        <v>1348</v>
      </c>
      <c r="D1774" s="1196" t="s">
        <v>97</v>
      </c>
      <c r="E1774" s="1197">
        <v>39805</v>
      </c>
      <c r="F1774" s="1198" t="s">
        <v>49</v>
      </c>
      <c r="G1774" s="1199">
        <v>3000000</v>
      </c>
      <c r="H1774" s="1199">
        <v>0</v>
      </c>
      <c r="I1774" s="1199">
        <v>3331713.17</v>
      </c>
      <c r="J1774" s="1200" t="s">
        <v>671</v>
      </c>
      <c r="K1774" s="1201"/>
      <c r="L1774" s="1202"/>
      <c r="M1774" s="1203"/>
      <c r="N1774" s="1204"/>
      <c r="O1774" s="1205"/>
      <c r="P1774" s="1205"/>
      <c r="Q1774" s="1206"/>
      <c r="R1774" s="1207"/>
    </row>
    <row r="1775" spans="1:18">
      <c r="A1775" s="1195"/>
      <c r="B1775" s="1196" t="s">
        <v>1720</v>
      </c>
      <c r="C1775" s="1196" t="s">
        <v>1348</v>
      </c>
      <c r="D1775" s="1196" t="s">
        <v>97</v>
      </c>
      <c r="E1775" s="1197">
        <v>41390</v>
      </c>
      <c r="F1775" s="1198"/>
      <c r="G1775" s="1199"/>
      <c r="H1775" s="1199"/>
      <c r="I1775" s="1199"/>
      <c r="J1775" s="1200"/>
      <c r="K1775" s="1201">
        <v>298000</v>
      </c>
      <c r="L1775" s="1202"/>
      <c r="M1775" s="1203">
        <v>298</v>
      </c>
      <c r="N1775" s="1204">
        <v>1022.1</v>
      </c>
      <c r="O1775" s="1205"/>
      <c r="P1775" s="1205">
        <v>6588.78</v>
      </c>
      <c r="Q1775" s="1206">
        <v>19218.87</v>
      </c>
      <c r="R1775" s="1207">
        <v>20</v>
      </c>
    </row>
    <row r="1776" spans="1:18">
      <c r="A1776" s="1195"/>
      <c r="B1776" s="1196" t="s">
        <v>1720</v>
      </c>
      <c r="C1776" s="1196" t="s">
        <v>1348</v>
      </c>
      <c r="D1776" s="1196" t="s">
        <v>97</v>
      </c>
      <c r="E1776" s="1197">
        <v>41393</v>
      </c>
      <c r="F1776" s="1198"/>
      <c r="G1776" s="1199"/>
      <c r="H1776" s="1199"/>
      <c r="I1776" s="1199"/>
      <c r="J1776" s="1200"/>
      <c r="K1776" s="1201">
        <v>2702000</v>
      </c>
      <c r="L1776" s="1202"/>
      <c r="M1776" s="1203">
        <v>2702</v>
      </c>
      <c r="N1776" s="1204">
        <v>1022.1</v>
      </c>
      <c r="O1776" s="1205"/>
      <c r="P1776" s="1205">
        <v>59741.22</v>
      </c>
      <c r="Q1776" s="1206">
        <v>124922.63</v>
      </c>
      <c r="R1776" s="1207">
        <v>130</v>
      </c>
    </row>
    <row r="1777" spans="1:18">
      <c r="A1777" s="1195"/>
      <c r="B1777" s="1196" t="s">
        <v>1720</v>
      </c>
      <c r="C1777" s="1196" t="s">
        <v>1348</v>
      </c>
      <c r="D1777" s="1196" t="s">
        <v>97</v>
      </c>
      <c r="E1777" s="1197">
        <v>41425</v>
      </c>
      <c r="F1777" s="1198"/>
      <c r="G1777" s="1199"/>
      <c r="H1777" s="1199"/>
      <c r="I1777" s="1199"/>
      <c r="J1777" s="1200"/>
      <c r="K1777" s="1201"/>
      <c r="L1777" s="1202">
        <v>-25000</v>
      </c>
      <c r="M1777" s="1203"/>
      <c r="N1777" s="1204"/>
      <c r="O1777" s="1205"/>
      <c r="P1777" s="1205"/>
      <c r="Q1777" s="1206"/>
      <c r="R1777" s="1207"/>
    </row>
    <row r="1778" spans="1:18">
      <c r="A1778" s="1195">
        <v>11</v>
      </c>
      <c r="B1778" s="1196" t="s">
        <v>1721</v>
      </c>
      <c r="C1778" s="1196" t="s">
        <v>938</v>
      </c>
      <c r="D1778" s="1196" t="s">
        <v>111</v>
      </c>
      <c r="E1778" s="1197">
        <v>39829</v>
      </c>
      <c r="F1778" s="1198" t="s">
        <v>26</v>
      </c>
      <c r="G1778" s="1199">
        <v>75000000</v>
      </c>
      <c r="H1778" s="1199">
        <v>0</v>
      </c>
      <c r="I1778" s="1199">
        <v>82777816.209999993</v>
      </c>
      <c r="J1778" s="1200" t="s">
        <v>655</v>
      </c>
      <c r="K1778" s="1201"/>
      <c r="L1778" s="1202"/>
      <c r="M1778" s="1203"/>
      <c r="N1778" s="1204"/>
      <c r="O1778" s="1205"/>
      <c r="P1778" s="1205"/>
      <c r="Q1778" s="1206"/>
      <c r="R1778" s="1207"/>
    </row>
    <row r="1779" spans="1:18">
      <c r="A1779" s="1195"/>
      <c r="B1779" s="1196" t="s">
        <v>1721</v>
      </c>
      <c r="C1779" s="1196" t="s">
        <v>938</v>
      </c>
      <c r="D1779" s="1196" t="s">
        <v>111</v>
      </c>
      <c r="E1779" s="1197">
        <v>39946</v>
      </c>
      <c r="F1779" s="1198"/>
      <c r="G1779" s="1199"/>
      <c r="H1779" s="1199"/>
      <c r="I1779" s="1199"/>
      <c r="J1779" s="1200"/>
      <c r="K1779" s="1201">
        <v>75000000</v>
      </c>
      <c r="L1779" s="1202"/>
      <c r="M1779" s="1203">
        <v>75000</v>
      </c>
      <c r="N1779" s="1204">
        <v>1000</v>
      </c>
      <c r="O1779" s="1205"/>
      <c r="P1779" s="1205"/>
      <c r="Q1779" s="1206"/>
      <c r="R1779" s="1207"/>
    </row>
    <row r="1780" spans="1:18">
      <c r="A1780" s="1195"/>
      <c r="B1780" s="1196" t="s">
        <v>1721</v>
      </c>
      <c r="C1780" s="1196" t="s">
        <v>938</v>
      </c>
      <c r="D1780" s="1196" t="s">
        <v>111</v>
      </c>
      <c r="E1780" s="1197">
        <v>40254</v>
      </c>
      <c r="F1780" s="1198"/>
      <c r="G1780" s="1199"/>
      <c r="H1780" s="1199"/>
      <c r="I1780" s="1199"/>
      <c r="J1780" s="1200"/>
      <c r="K1780" s="1201"/>
      <c r="L1780" s="1202"/>
      <c r="M1780" s="1203"/>
      <c r="N1780" s="1204"/>
      <c r="O1780" s="1205"/>
      <c r="P1780" s="1205"/>
      <c r="Q1780" s="1206">
        <v>6559066.21</v>
      </c>
      <c r="R1780" s="1207">
        <v>758086</v>
      </c>
    </row>
    <row r="1781" spans="1:18">
      <c r="A1781" s="1195" t="s">
        <v>1977</v>
      </c>
      <c r="B1781" s="1196" t="s">
        <v>1722</v>
      </c>
      <c r="C1781" s="1196" t="s">
        <v>1723</v>
      </c>
      <c r="D1781" s="1196" t="s">
        <v>111</v>
      </c>
      <c r="E1781" s="1197">
        <v>39822</v>
      </c>
      <c r="F1781" s="1198" t="s">
        <v>49</v>
      </c>
      <c r="G1781" s="1199">
        <v>3981000</v>
      </c>
      <c r="H1781" s="1199">
        <v>0</v>
      </c>
      <c r="I1781" s="1199">
        <v>4475307.67</v>
      </c>
      <c r="J1781" s="1200" t="s">
        <v>655</v>
      </c>
      <c r="K1781" s="1201"/>
      <c r="L1781" s="1202"/>
      <c r="M1781" s="1203"/>
      <c r="N1781" s="1204"/>
      <c r="O1781" s="1205"/>
      <c r="P1781" s="1205"/>
      <c r="Q1781" s="1206"/>
      <c r="R1781" s="1207"/>
    </row>
    <row r="1782" spans="1:18">
      <c r="A1782" s="1195"/>
      <c r="B1782" s="1196" t="s">
        <v>1722</v>
      </c>
      <c r="C1782" s="1196" t="s">
        <v>1723</v>
      </c>
      <c r="D1782" s="1196" t="s">
        <v>111</v>
      </c>
      <c r="E1782" s="1197">
        <v>40317</v>
      </c>
      <c r="F1782" s="1198"/>
      <c r="G1782" s="1199"/>
      <c r="H1782" s="1199"/>
      <c r="I1782" s="1199"/>
      <c r="J1782" s="1200"/>
      <c r="K1782" s="1201">
        <v>3981000</v>
      </c>
      <c r="L1782" s="1202"/>
      <c r="M1782" s="1203">
        <v>3981</v>
      </c>
      <c r="N1782" s="1204">
        <v>1000</v>
      </c>
      <c r="O1782" s="1205"/>
      <c r="P1782" s="1205"/>
      <c r="Q1782" s="1206">
        <v>199000</v>
      </c>
      <c r="R1782" s="1207">
        <v>199</v>
      </c>
    </row>
    <row r="1783" spans="1:18">
      <c r="A1783" s="1195" t="s">
        <v>1978</v>
      </c>
      <c r="B1783" s="1196" t="s">
        <v>1724</v>
      </c>
      <c r="C1783" s="1196" t="s">
        <v>1725</v>
      </c>
      <c r="D1783" s="1196" t="s">
        <v>111</v>
      </c>
      <c r="E1783" s="1197">
        <v>40032</v>
      </c>
      <c r="F1783" s="1198" t="s">
        <v>49</v>
      </c>
      <c r="G1783" s="1199">
        <v>20000000</v>
      </c>
      <c r="H1783" s="1199">
        <v>0</v>
      </c>
      <c r="I1783" s="1199">
        <v>23234499.98</v>
      </c>
      <c r="J1783" s="1200" t="s">
        <v>655</v>
      </c>
      <c r="K1783" s="1201"/>
      <c r="L1783" s="1202"/>
      <c r="M1783" s="1203"/>
      <c r="N1783" s="1204"/>
      <c r="O1783" s="1205"/>
      <c r="P1783" s="1205"/>
      <c r="Q1783" s="1206"/>
      <c r="R1783" s="1207"/>
    </row>
    <row r="1784" spans="1:18">
      <c r="A1784" s="1195"/>
      <c r="B1784" s="1196" t="s">
        <v>1724</v>
      </c>
      <c r="C1784" s="1196" t="s">
        <v>1725</v>
      </c>
      <c r="D1784" s="1196" t="s">
        <v>111</v>
      </c>
      <c r="E1784" s="1197">
        <v>40780</v>
      </c>
      <c r="F1784" s="1198"/>
      <c r="G1784" s="1199"/>
      <c r="H1784" s="1199"/>
      <c r="I1784" s="1199"/>
      <c r="J1784" s="1200"/>
      <c r="K1784" s="1201">
        <v>20000000</v>
      </c>
      <c r="L1784" s="1202"/>
      <c r="M1784" s="1203">
        <v>20000</v>
      </c>
      <c r="N1784" s="1204">
        <v>1000</v>
      </c>
      <c r="O1784" s="1205"/>
      <c r="P1784" s="1205"/>
      <c r="Q1784" s="1206">
        <v>1000000</v>
      </c>
      <c r="R1784" s="1207">
        <v>1000</v>
      </c>
    </row>
    <row r="1785" spans="1:18">
      <c r="A1785" s="1195" t="s">
        <v>1987</v>
      </c>
      <c r="B1785" s="1196" t="s">
        <v>1726</v>
      </c>
      <c r="C1785" s="1196" t="s">
        <v>1727</v>
      </c>
      <c r="D1785" s="1196" t="s">
        <v>126</v>
      </c>
      <c r="E1785" s="1197">
        <v>39794</v>
      </c>
      <c r="F1785" s="1198" t="s">
        <v>26</v>
      </c>
      <c r="G1785" s="1199">
        <v>45220000</v>
      </c>
      <c r="H1785" s="1199">
        <v>0</v>
      </c>
      <c r="I1785" s="1199">
        <v>52787673.439999998</v>
      </c>
      <c r="J1785" s="1200" t="s">
        <v>655</v>
      </c>
      <c r="K1785" s="1201"/>
      <c r="L1785" s="1202"/>
      <c r="M1785" s="1203"/>
      <c r="N1785" s="1204"/>
      <c r="O1785" s="1205"/>
      <c r="P1785" s="1205"/>
      <c r="Q1785" s="1206"/>
      <c r="R1785" s="1207"/>
    </row>
    <row r="1786" spans="1:18">
      <c r="A1786" s="1195"/>
      <c r="B1786" s="1196" t="s">
        <v>1726</v>
      </c>
      <c r="C1786" s="1196" t="s">
        <v>1727</v>
      </c>
      <c r="D1786" s="1196" t="s">
        <v>126</v>
      </c>
      <c r="E1786" s="1197">
        <v>40247</v>
      </c>
      <c r="F1786" s="1198"/>
      <c r="G1786" s="1199"/>
      <c r="H1786" s="1199"/>
      <c r="I1786" s="1199"/>
      <c r="J1786" s="1200"/>
      <c r="K1786" s="1201">
        <v>45220000</v>
      </c>
      <c r="L1786" s="1202"/>
      <c r="M1786" s="1203">
        <v>45220</v>
      </c>
      <c r="N1786" s="1204">
        <v>1000</v>
      </c>
      <c r="O1786" s="1205"/>
      <c r="P1786" s="1205"/>
      <c r="Q1786" s="1206"/>
      <c r="R1786" s="1207"/>
    </row>
    <row r="1787" spans="1:18">
      <c r="A1787" s="1195"/>
      <c r="B1787" s="1196" t="s">
        <v>1726</v>
      </c>
      <c r="C1787" s="1196" t="s">
        <v>1727</v>
      </c>
      <c r="D1787" s="1196" t="s">
        <v>126</v>
      </c>
      <c r="E1787" s="1197">
        <v>40429</v>
      </c>
      <c r="F1787" s="1198"/>
      <c r="G1787" s="1199"/>
      <c r="H1787" s="1199"/>
      <c r="I1787" s="1199"/>
      <c r="J1787" s="1200"/>
      <c r="K1787" s="1201"/>
      <c r="L1787" s="1202"/>
      <c r="M1787" s="1203"/>
      <c r="N1787" s="1204"/>
      <c r="O1787" s="1205"/>
      <c r="P1787" s="1205"/>
      <c r="Q1787" s="1206">
        <v>4753984.55</v>
      </c>
      <c r="R1787" s="1207">
        <v>980203</v>
      </c>
    </row>
    <row r="1788" spans="1:18">
      <c r="A1788" s="1195">
        <v>8</v>
      </c>
      <c r="B1788" s="1196" t="s">
        <v>1728</v>
      </c>
      <c r="C1788" s="1196" t="s">
        <v>1729</v>
      </c>
      <c r="D1788" s="1196" t="s">
        <v>55</v>
      </c>
      <c r="E1788" s="1197">
        <v>39850</v>
      </c>
      <c r="F1788" s="1198" t="s">
        <v>49</v>
      </c>
      <c r="G1788" s="1199">
        <v>4021000</v>
      </c>
      <c r="H1788" s="1199">
        <v>0</v>
      </c>
      <c r="I1788" s="1199">
        <v>1912684</v>
      </c>
      <c r="J1788" s="1200" t="s">
        <v>671</v>
      </c>
      <c r="K1788" s="1201"/>
      <c r="L1788" s="1202"/>
      <c r="M1788" s="1203"/>
      <c r="N1788" s="1204"/>
      <c r="O1788" s="1205"/>
      <c r="P1788" s="1205"/>
      <c r="Q1788" s="1206"/>
      <c r="R1788" s="1207"/>
    </row>
    <row r="1789" spans="1:18">
      <c r="A1789" s="1195"/>
      <c r="B1789" s="1196" t="s">
        <v>1728</v>
      </c>
      <c r="C1789" s="1196" t="s">
        <v>1729</v>
      </c>
      <c r="D1789" s="1196" t="s">
        <v>55</v>
      </c>
      <c r="E1789" s="1197">
        <v>40515</v>
      </c>
      <c r="F1789" s="1198"/>
      <c r="G1789" s="1199"/>
      <c r="H1789" s="1199"/>
      <c r="I1789" s="1199"/>
      <c r="J1789" s="1200"/>
      <c r="K1789" s="1201">
        <v>1742850</v>
      </c>
      <c r="L1789" s="1202"/>
      <c r="M1789" s="1203">
        <v>4021</v>
      </c>
      <c r="N1789" s="1204">
        <v>433.4</v>
      </c>
      <c r="O1789" s="1205">
        <v>-2278150</v>
      </c>
      <c r="P1789" s="1205"/>
      <c r="Q1789" s="1206"/>
      <c r="R1789" s="1207"/>
    </row>
    <row r="1790" spans="1:18">
      <c r="A1790" s="1195">
        <v>11</v>
      </c>
      <c r="B1790" s="1196" t="s">
        <v>1730</v>
      </c>
      <c r="C1790" s="1196" t="s">
        <v>1731</v>
      </c>
      <c r="D1790" s="1196" t="s">
        <v>82</v>
      </c>
      <c r="E1790" s="1197">
        <v>39857</v>
      </c>
      <c r="F1790" s="1198" t="s">
        <v>26</v>
      </c>
      <c r="G1790" s="1199">
        <v>34000000</v>
      </c>
      <c r="H1790" s="1199">
        <v>0</v>
      </c>
      <c r="I1790" s="1199">
        <v>40091342.549999997</v>
      </c>
      <c r="J1790" s="1200" t="s">
        <v>655</v>
      </c>
      <c r="K1790" s="1201"/>
      <c r="L1790" s="1202"/>
      <c r="M1790" s="1203"/>
      <c r="N1790" s="1204"/>
      <c r="O1790" s="1205"/>
      <c r="P1790" s="1205"/>
      <c r="Q1790" s="1206"/>
      <c r="R1790" s="1207"/>
    </row>
    <row r="1791" spans="1:18">
      <c r="A1791" s="1195"/>
      <c r="B1791" s="1196" t="s">
        <v>1730</v>
      </c>
      <c r="C1791" s="1196" t="s">
        <v>1731</v>
      </c>
      <c r="D1791" s="1196" t="s">
        <v>82</v>
      </c>
      <c r="E1791" s="1197">
        <v>40534</v>
      </c>
      <c r="F1791" s="1198"/>
      <c r="G1791" s="1199"/>
      <c r="H1791" s="1199"/>
      <c r="I1791" s="1199"/>
      <c r="J1791" s="1200"/>
      <c r="K1791" s="1201">
        <v>17000000</v>
      </c>
      <c r="L1791" s="1202"/>
      <c r="M1791" s="1203">
        <v>17000</v>
      </c>
      <c r="N1791" s="1204">
        <v>1000</v>
      </c>
      <c r="O1791" s="1205"/>
      <c r="P1791" s="1205"/>
      <c r="Q1791" s="1206"/>
      <c r="R1791" s="1207"/>
    </row>
    <row r="1792" spans="1:18">
      <c r="A1792" s="1195"/>
      <c r="B1792" s="1196" t="s">
        <v>1730</v>
      </c>
      <c r="C1792" s="1196" t="s">
        <v>1731</v>
      </c>
      <c r="D1792" s="1196" t="s">
        <v>82</v>
      </c>
      <c r="E1792" s="1197">
        <v>40870</v>
      </c>
      <c r="F1792" s="1198"/>
      <c r="G1792" s="1199"/>
      <c r="H1792" s="1199"/>
      <c r="I1792" s="1199"/>
      <c r="J1792" s="1200"/>
      <c r="K1792" s="1201">
        <v>17000000</v>
      </c>
      <c r="L1792" s="1202"/>
      <c r="M1792" s="1203">
        <v>17000</v>
      </c>
      <c r="N1792" s="1204">
        <v>1000</v>
      </c>
      <c r="O1792" s="1205"/>
      <c r="P1792" s="1205"/>
      <c r="Q1792" s="1206"/>
      <c r="R1792" s="1207"/>
    </row>
    <row r="1793" spans="1:18">
      <c r="A1793" s="1195"/>
      <c r="B1793" s="1196" t="s">
        <v>1730</v>
      </c>
      <c r="C1793" s="1196" t="s">
        <v>1731</v>
      </c>
      <c r="D1793" s="1196" t="s">
        <v>82</v>
      </c>
      <c r="E1793" s="1197">
        <v>41423</v>
      </c>
      <c r="F1793" s="1198"/>
      <c r="G1793" s="1199"/>
      <c r="H1793" s="1199"/>
      <c r="I1793" s="1199"/>
      <c r="J1793" s="1200"/>
      <c r="K1793" s="1201"/>
      <c r="L1793" s="1202"/>
      <c r="M1793" s="1203"/>
      <c r="N1793" s="1204"/>
      <c r="O1793" s="1205"/>
      <c r="P1793" s="1205"/>
      <c r="Q1793" s="1206">
        <v>2150648.5499999998</v>
      </c>
      <c r="R1793" s="1207">
        <v>276078.12</v>
      </c>
    </row>
    <row r="1794" spans="1:18">
      <c r="A1794" s="1195" t="s">
        <v>1979</v>
      </c>
      <c r="B1794" s="1196" t="s">
        <v>1732</v>
      </c>
      <c r="C1794" s="1196" t="s">
        <v>1733</v>
      </c>
      <c r="D1794" s="1196" t="s">
        <v>88</v>
      </c>
      <c r="E1794" s="1197">
        <v>39829</v>
      </c>
      <c r="F1794" s="1198" t="s">
        <v>49</v>
      </c>
      <c r="G1794" s="1199">
        <v>20749000</v>
      </c>
      <c r="H1794" s="1199">
        <v>0</v>
      </c>
      <c r="I1794" s="1199">
        <v>18023831.850000001</v>
      </c>
      <c r="J1794" s="1200" t="s">
        <v>671</v>
      </c>
      <c r="K1794" s="1201"/>
      <c r="L1794" s="1202"/>
      <c r="M1794" s="1203"/>
      <c r="N1794" s="1204"/>
      <c r="O1794" s="1205"/>
      <c r="P1794" s="1205"/>
      <c r="Q1794" s="1206"/>
      <c r="R1794" s="1207"/>
    </row>
    <row r="1795" spans="1:18">
      <c r="A1795" s="1195"/>
      <c r="B1795" s="1196" t="s">
        <v>1732</v>
      </c>
      <c r="C1795" s="1196" t="s">
        <v>1733</v>
      </c>
      <c r="D1795" s="1196" t="s">
        <v>88</v>
      </c>
      <c r="E1795" s="1197">
        <v>41253</v>
      </c>
      <c r="F1795" s="1198"/>
      <c r="G1795" s="1199"/>
      <c r="H1795" s="1199"/>
      <c r="I1795" s="1199"/>
      <c r="J1795" s="1200"/>
      <c r="K1795" s="1201">
        <v>1956900</v>
      </c>
      <c r="L1795" s="1202"/>
      <c r="M1795" s="1203">
        <v>3000</v>
      </c>
      <c r="N1795" s="1204">
        <v>652.29999999999995</v>
      </c>
      <c r="O1795" s="1205">
        <v>-1043100</v>
      </c>
      <c r="P1795" s="1205"/>
      <c r="Q1795" s="1206">
        <v>403161.92</v>
      </c>
      <c r="R1795" s="1207">
        <v>487</v>
      </c>
    </row>
    <row r="1796" spans="1:18">
      <c r="A1796" s="1195"/>
      <c r="B1796" s="1196" t="s">
        <v>1732</v>
      </c>
      <c r="C1796" s="1196" t="s">
        <v>1733</v>
      </c>
      <c r="D1796" s="1196" t="s">
        <v>88</v>
      </c>
      <c r="E1796" s="1197">
        <v>41254</v>
      </c>
      <c r="F1796" s="1198"/>
      <c r="G1796" s="1199"/>
      <c r="H1796" s="1199"/>
      <c r="I1796" s="1199"/>
      <c r="J1796" s="1200"/>
      <c r="K1796" s="1201">
        <v>11577672.699999999</v>
      </c>
      <c r="L1796" s="1202"/>
      <c r="M1796" s="1203">
        <v>17749</v>
      </c>
      <c r="N1796" s="1204">
        <v>652.29999999999995</v>
      </c>
      <c r="O1796" s="1205">
        <v>-6171327.2999999998</v>
      </c>
      <c r="P1796" s="1205"/>
      <c r="Q1796" s="1206">
        <v>455316.35</v>
      </c>
      <c r="R1796" s="1207">
        <v>550</v>
      </c>
    </row>
    <row r="1797" spans="1:18">
      <c r="A1797" s="1195"/>
      <c r="B1797" s="1196" t="s">
        <v>1732</v>
      </c>
      <c r="C1797" s="1196" t="s">
        <v>1733</v>
      </c>
      <c r="D1797" s="1196" t="s">
        <v>88</v>
      </c>
      <c r="E1797" s="1197">
        <v>41285</v>
      </c>
      <c r="F1797" s="1198"/>
      <c r="G1797" s="1199"/>
      <c r="H1797" s="1199"/>
      <c r="I1797" s="1199"/>
      <c r="J1797" s="1200"/>
      <c r="K1797" s="1201"/>
      <c r="L1797" s="1202">
        <v>-135345.73000000001</v>
      </c>
      <c r="M1797" s="1203"/>
      <c r="N1797" s="1204"/>
      <c r="O1797" s="1205"/>
      <c r="P1797" s="1205"/>
      <c r="Q1797" s="1206"/>
      <c r="R1797" s="1207"/>
    </row>
    <row r="1798" spans="1:18">
      <c r="A1798" s="1195"/>
      <c r="B1798" s="1196" t="s">
        <v>1734</v>
      </c>
      <c r="C1798" s="1196" t="s">
        <v>1735</v>
      </c>
      <c r="D1798" s="1196" t="s">
        <v>116</v>
      </c>
      <c r="E1798" s="1197">
        <v>39801</v>
      </c>
      <c r="F1798" s="1198" t="s">
        <v>26</v>
      </c>
      <c r="G1798" s="1199">
        <v>5448000</v>
      </c>
      <c r="H1798" s="1199">
        <v>0</v>
      </c>
      <c r="I1798" s="1199">
        <v>6902866.3300000001</v>
      </c>
      <c r="J1798" s="1200" t="s">
        <v>655</v>
      </c>
      <c r="K1798" s="1201"/>
      <c r="L1798" s="1202"/>
      <c r="M1798" s="1203"/>
      <c r="N1798" s="1204"/>
      <c r="O1798" s="1205"/>
      <c r="P1798" s="1205"/>
      <c r="Q1798" s="1206"/>
      <c r="R1798" s="1207"/>
    </row>
    <row r="1799" spans="1:18">
      <c r="A1799" s="1195"/>
      <c r="B1799" s="1196" t="s">
        <v>1734</v>
      </c>
      <c r="C1799" s="1196" t="s">
        <v>1735</v>
      </c>
      <c r="D1799" s="1196" t="s">
        <v>116</v>
      </c>
      <c r="E1799" s="1197">
        <v>41018</v>
      </c>
      <c r="F1799" s="1198"/>
      <c r="G1799" s="1199"/>
      <c r="H1799" s="1199"/>
      <c r="I1799" s="1199"/>
      <c r="J1799" s="1200"/>
      <c r="K1799" s="1201">
        <v>5448000</v>
      </c>
      <c r="L1799" s="1202"/>
      <c r="M1799" s="1203">
        <v>5448</v>
      </c>
      <c r="N1799" s="1204">
        <v>1000</v>
      </c>
      <c r="O1799" s="1205"/>
      <c r="P1799" s="1205"/>
      <c r="Q1799" s="1206">
        <v>792783</v>
      </c>
      <c r="R1799" s="1207">
        <v>175742</v>
      </c>
    </row>
    <row r="1800" spans="1:18">
      <c r="A1800" s="1195">
        <v>44</v>
      </c>
      <c r="B1800" s="1196" t="s">
        <v>1736</v>
      </c>
      <c r="C1800" s="1196" t="s">
        <v>1737</v>
      </c>
      <c r="D1800" s="1196" t="s">
        <v>16</v>
      </c>
      <c r="E1800" s="1197">
        <v>39801</v>
      </c>
      <c r="F1800" s="1198" t="s">
        <v>26</v>
      </c>
      <c r="G1800" s="1199">
        <v>9090000</v>
      </c>
      <c r="H1800" s="1199">
        <v>0</v>
      </c>
      <c r="I1800" s="1199">
        <v>10309575</v>
      </c>
      <c r="J1800" s="1200" t="s">
        <v>704</v>
      </c>
      <c r="K1800" s="1201"/>
      <c r="L1800" s="1202"/>
      <c r="M1800" s="1203"/>
      <c r="N1800" s="1204"/>
      <c r="O1800" s="1205"/>
      <c r="P1800" s="1205"/>
      <c r="Q1800" s="1206"/>
      <c r="R1800" s="1207"/>
    </row>
    <row r="1801" spans="1:18">
      <c r="A1801" s="1195"/>
      <c r="B1801" s="1196" t="s">
        <v>1736</v>
      </c>
      <c r="C1801" s="1196" t="s">
        <v>1737</v>
      </c>
      <c r="D1801" s="1196" t="s">
        <v>16</v>
      </c>
      <c r="E1801" s="1197">
        <v>40780</v>
      </c>
      <c r="F1801" s="1198"/>
      <c r="G1801" s="1199"/>
      <c r="H1801" s="1199"/>
      <c r="I1801" s="1199"/>
      <c r="J1801" s="1200"/>
      <c r="K1801" s="1201">
        <v>9090000</v>
      </c>
      <c r="L1801" s="1202"/>
      <c r="M1801" s="1203">
        <v>9090</v>
      </c>
      <c r="N1801" s="1204">
        <v>1000</v>
      </c>
      <c r="O1801" s="1205"/>
      <c r="P1801" s="1205"/>
      <c r="Q1801" s="1206"/>
      <c r="R1801" s="1207"/>
    </row>
    <row r="1802" spans="1:18">
      <c r="A1802" s="1195">
        <v>11</v>
      </c>
      <c r="B1802" s="1196" t="s">
        <v>1738</v>
      </c>
      <c r="C1802" s="1196" t="s">
        <v>1739</v>
      </c>
      <c r="D1802" s="1196" t="s">
        <v>754</v>
      </c>
      <c r="E1802" s="1197">
        <v>39822</v>
      </c>
      <c r="F1802" s="1198" t="s">
        <v>26</v>
      </c>
      <c r="G1802" s="1199">
        <v>25000000</v>
      </c>
      <c r="H1802" s="1199">
        <v>0</v>
      </c>
      <c r="I1802" s="1199">
        <v>29332986.109999999</v>
      </c>
      <c r="J1802" s="1200" t="s">
        <v>704</v>
      </c>
      <c r="K1802" s="1201"/>
      <c r="L1802" s="1202"/>
      <c r="M1802" s="1203"/>
      <c r="N1802" s="1204"/>
      <c r="O1802" s="1205"/>
      <c r="P1802" s="1205"/>
      <c r="Q1802" s="1206"/>
      <c r="R1802" s="1207"/>
    </row>
    <row r="1803" spans="1:18">
      <c r="A1803" s="1195"/>
      <c r="B1803" s="1196" t="s">
        <v>1738</v>
      </c>
      <c r="C1803" s="1196" t="s">
        <v>1739</v>
      </c>
      <c r="D1803" s="1196" t="s">
        <v>754</v>
      </c>
      <c r="E1803" s="1197">
        <v>40779</v>
      </c>
      <c r="F1803" s="1198"/>
      <c r="G1803" s="1199"/>
      <c r="H1803" s="1199"/>
      <c r="I1803" s="1199"/>
      <c r="J1803" s="1200"/>
      <c r="K1803" s="1201">
        <v>12500000</v>
      </c>
      <c r="L1803" s="1202"/>
      <c r="M1803" s="1203">
        <v>12500</v>
      </c>
      <c r="N1803" s="1204">
        <v>1000</v>
      </c>
      <c r="O1803" s="1205"/>
      <c r="P1803" s="1205"/>
      <c r="Q1803" s="1206"/>
      <c r="R1803" s="1207"/>
    </row>
    <row r="1804" spans="1:18">
      <c r="A1804" s="1195"/>
      <c r="B1804" s="1196" t="s">
        <v>1738</v>
      </c>
      <c r="C1804" s="1196" t="s">
        <v>1739</v>
      </c>
      <c r="D1804" s="1196" t="s">
        <v>754</v>
      </c>
      <c r="E1804" s="1197">
        <v>41360</v>
      </c>
      <c r="F1804" s="1198"/>
      <c r="G1804" s="1199"/>
      <c r="H1804" s="1199"/>
      <c r="I1804" s="1199"/>
      <c r="J1804" s="1200"/>
      <c r="K1804" s="1201">
        <v>2500000</v>
      </c>
      <c r="L1804" s="1202"/>
      <c r="M1804" s="1203">
        <v>2500</v>
      </c>
      <c r="N1804" s="1204">
        <v>1000</v>
      </c>
      <c r="O1804" s="1205"/>
      <c r="P1804" s="1205"/>
      <c r="Q1804" s="1206"/>
      <c r="R1804" s="1207"/>
    </row>
    <row r="1805" spans="1:18">
      <c r="A1805" s="1195"/>
      <c r="B1805" s="1196" t="s">
        <v>1738</v>
      </c>
      <c r="C1805" s="1196" t="s">
        <v>1739</v>
      </c>
      <c r="D1805" s="1196" t="s">
        <v>754</v>
      </c>
      <c r="E1805" s="1197">
        <v>41402</v>
      </c>
      <c r="F1805" s="1198"/>
      <c r="G1805" s="1199"/>
      <c r="H1805" s="1199"/>
      <c r="I1805" s="1199"/>
      <c r="J1805" s="1200"/>
      <c r="K1805" s="1201">
        <v>10000000</v>
      </c>
      <c r="L1805" s="1202"/>
      <c r="M1805" s="1203">
        <v>10000</v>
      </c>
      <c r="N1805" s="1204">
        <v>1000</v>
      </c>
      <c r="O1805" s="1205"/>
      <c r="P1805" s="1205"/>
      <c r="Q1805" s="1206"/>
      <c r="R1805" s="1207"/>
    </row>
    <row r="1806" spans="1:18">
      <c r="A1806" s="1195" t="s">
        <v>2018</v>
      </c>
      <c r="B1806" s="1196" t="s">
        <v>1740</v>
      </c>
      <c r="C1806" s="1196" t="s">
        <v>1231</v>
      </c>
      <c r="D1806" s="1196" t="s">
        <v>89</v>
      </c>
      <c r="E1806" s="1197">
        <v>39850</v>
      </c>
      <c r="F1806" s="1198" t="s">
        <v>26</v>
      </c>
      <c r="G1806" s="1199">
        <v>5000000</v>
      </c>
      <c r="H1806" s="1199">
        <v>0</v>
      </c>
      <c r="I1806" s="1199">
        <v>5411805.5599999996</v>
      </c>
      <c r="J1806" s="1200" t="s">
        <v>704</v>
      </c>
      <c r="K1806" s="1201"/>
      <c r="L1806" s="1202"/>
      <c r="M1806" s="1203"/>
      <c r="N1806" s="1204"/>
      <c r="O1806" s="1205"/>
      <c r="P1806" s="1205"/>
      <c r="Q1806" s="1206"/>
      <c r="R1806" s="1207"/>
    </row>
    <row r="1807" spans="1:18">
      <c r="A1807" s="1195"/>
      <c r="B1807" s="1196" t="s">
        <v>1740</v>
      </c>
      <c r="C1807" s="1196" t="s">
        <v>1231</v>
      </c>
      <c r="D1807" s="1196" t="s">
        <v>89</v>
      </c>
      <c r="E1807" s="1197">
        <v>40450</v>
      </c>
      <c r="F1807" s="1198"/>
      <c r="G1807" s="1199"/>
      <c r="H1807" s="1199"/>
      <c r="I1807" s="1199"/>
      <c r="J1807" s="1200"/>
      <c r="K1807" s="1201">
        <v>5000000</v>
      </c>
      <c r="L1807" s="1202"/>
      <c r="M1807" s="1203">
        <v>5000</v>
      </c>
      <c r="N1807" s="1204">
        <v>1000</v>
      </c>
      <c r="O1807" s="1205"/>
      <c r="P1807" s="1205"/>
      <c r="Q1807" s="1206"/>
      <c r="R1807" s="1207"/>
    </row>
    <row r="1808" spans="1:18">
      <c r="A1808" s="1195" t="s">
        <v>1977</v>
      </c>
      <c r="B1808" s="1196" t="s">
        <v>1741</v>
      </c>
      <c r="C1808" s="1196" t="s">
        <v>1742</v>
      </c>
      <c r="D1808" s="1196" t="s">
        <v>111</v>
      </c>
      <c r="E1808" s="1197">
        <v>39871</v>
      </c>
      <c r="F1808" s="1198" t="s">
        <v>49</v>
      </c>
      <c r="G1808" s="1199">
        <v>731000</v>
      </c>
      <c r="H1808" s="1199">
        <v>0</v>
      </c>
      <c r="I1808" s="1199">
        <v>813086.56</v>
      </c>
      <c r="J1808" s="1200" t="s">
        <v>655</v>
      </c>
      <c r="K1808" s="1201"/>
      <c r="L1808" s="1202"/>
      <c r="M1808" s="1203"/>
      <c r="N1808" s="1204"/>
      <c r="O1808" s="1205"/>
      <c r="P1808" s="1205"/>
      <c r="Q1808" s="1206"/>
      <c r="R1808" s="1207"/>
    </row>
    <row r="1809" spans="1:18">
      <c r="A1809" s="1195"/>
      <c r="B1809" s="1196" t="s">
        <v>1741</v>
      </c>
      <c r="C1809" s="1196" t="s">
        <v>1742</v>
      </c>
      <c r="D1809" s="1196" t="s">
        <v>111</v>
      </c>
      <c r="E1809" s="1197">
        <v>40282</v>
      </c>
      <c r="F1809" s="1198"/>
      <c r="G1809" s="1199"/>
      <c r="H1809" s="1199"/>
      <c r="I1809" s="1199"/>
      <c r="J1809" s="1200"/>
      <c r="K1809" s="1201">
        <v>731000</v>
      </c>
      <c r="L1809" s="1202"/>
      <c r="M1809" s="1203">
        <v>731</v>
      </c>
      <c r="N1809" s="1204">
        <v>1000</v>
      </c>
      <c r="O1809" s="1205"/>
      <c r="P1809" s="1205"/>
      <c r="Q1809" s="1206">
        <v>37000</v>
      </c>
      <c r="R1809" s="1207">
        <v>37</v>
      </c>
    </row>
    <row r="1810" spans="1:18">
      <c r="A1810" s="1195" t="s">
        <v>1977</v>
      </c>
      <c r="B1810" s="1196" t="s">
        <v>1743</v>
      </c>
      <c r="C1810" s="1196" t="s">
        <v>1744</v>
      </c>
      <c r="D1810" s="1196" t="s">
        <v>96</v>
      </c>
      <c r="E1810" s="1197">
        <v>39850</v>
      </c>
      <c r="F1810" s="1198" t="s">
        <v>49</v>
      </c>
      <c r="G1810" s="1199">
        <v>301000</v>
      </c>
      <c r="H1810" s="1199">
        <v>0</v>
      </c>
      <c r="I1810" s="1199">
        <v>379458.89</v>
      </c>
      <c r="J1810" s="1200" t="s">
        <v>655</v>
      </c>
      <c r="K1810" s="1201"/>
      <c r="L1810" s="1202"/>
      <c r="M1810" s="1203"/>
      <c r="N1810" s="1204"/>
      <c r="O1810" s="1205"/>
      <c r="P1810" s="1205"/>
      <c r="Q1810" s="1206"/>
      <c r="R1810" s="1207"/>
    </row>
    <row r="1811" spans="1:18">
      <c r="A1811" s="1195"/>
      <c r="B1811" s="1196" t="s">
        <v>1743</v>
      </c>
      <c r="C1811" s="1196" t="s">
        <v>1744</v>
      </c>
      <c r="D1811" s="1196" t="s">
        <v>96</v>
      </c>
      <c r="E1811" s="1197">
        <v>41262</v>
      </c>
      <c r="F1811" s="1198"/>
      <c r="G1811" s="1199"/>
      <c r="H1811" s="1199"/>
      <c r="I1811" s="1199"/>
      <c r="J1811" s="1200"/>
      <c r="K1811" s="1201">
        <v>301000</v>
      </c>
      <c r="L1811" s="1202"/>
      <c r="M1811" s="1203">
        <v>301</v>
      </c>
      <c r="N1811" s="1204">
        <v>1000</v>
      </c>
      <c r="O1811" s="1205"/>
      <c r="P1811" s="1205"/>
      <c r="Q1811" s="1206">
        <v>15000</v>
      </c>
      <c r="R1811" s="1207">
        <v>15</v>
      </c>
    </row>
    <row r="1812" spans="1:18">
      <c r="A1812" s="1195">
        <v>11</v>
      </c>
      <c r="B1812" s="1196" t="s">
        <v>1745</v>
      </c>
      <c r="C1812" s="1196" t="s">
        <v>1735</v>
      </c>
      <c r="D1812" s="1196" t="s">
        <v>116</v>
      </c>
      <c r="E1812" s="1197">
        <v>39990</v>
      </c>
      <c r="F1812" s="1198" t="s">
        <v>26</v>
      </c>
      <c r="G1812" s="1199">
        <v>3400000000</v>
      </c>
      <c r="H1812" s="1199">
        <v>0</v>
      </c>
      <c r="I1812" s="1199">
        <v>4236125671</v>
      </c>
      <c r="J1812" s="1200" t="s">
        <v>655</v>
      </c>
      <c r="K1812" s="1201"/>
      <c r="L1812" s="1202"/>
      <c r="M1812" s="1203"/>
      <c r="N1812" s="1204"/>
      <c r="O1812" s="1205"/>
      <c r="P1812" s="1205"/>
      <c r="Q1812" s="1206"/>
      <c r="R1812" s="1207"/>
    </row>
    <row r="1813" spans="1:18">
      <c r="A1813" s="1195"/>
      <c r="B1813" s="1196" t="s">
        <v>1745</v>
      </c>
      <c r="C1813" s="1196" t="s">
        <v>1735</v>
      </c>
      <c r="D1813" s="1196" t="s">
        <v>116</v>
      </c>
      <c r="E1813" s="1197">
        <v>40268</v>
      </c>
      <c r="F1813" s="1198"/>
      <c r="G1813" s="1199"/>
      <c r="H1813" s="1199"/>
      <c r="I1813" s="1199"/>
      <c r="J1813" s="1200"/>
      <c r="K1813" s="1201">
        <v>3400000000</v>
      </c>
      <c r="L1813" s="1202"/>
      <c r="M1813" s="1203">
        <v>3400000</v>
      </c>
      <c r="N1813" s="1204">
        <v>1000</v>
      </c>
      <c r="O1813" s="1205"/>
      <c r="P1813" s="1205"/>
      <c r="Q1813" s="1206"/>
      <c r="R1813" s="1207"/>
    </row>
    <row r="1814" spans="1:18">
      <c r="A1814" s="1195"/>
      <c r="B1814" s="1196" t="s">
        <v>1745</v>
      </c>
      <c r="C1814" s="1196" t="s">
        <v>1735</v>
      </c>
      <c r="D1814" s="1196" t="s">
        <v>116</v>
      </c>
      <c r="E1814" s="1197">
        <v>40448</v>
      </c>
      <c r="F1814" s="1198"/>
      <c r="G1814" s="1199"/>
      <c r="H1814" s="1199"/>
      <c r="I1814" s="1199"/>
      <c r="J1814" s="1200"/>
      <c r="K1814" s="1201"/>
      <c r="L1814" s="1202"/>
      <c r="M1814" s="1203"/>
      <c r="N1814" s="1204"/>
      <c r="O1814" s="1205"/>
      <c r="P1814" s="1205"/>
      <c r="Q1814" s="1206">
        <v>706264559.88999999</v>
      </c>
      <c r="R1814" s="1207">
        <v>52093973</v>
      </c>
    </row>
    <row r="1815" spans="1:18">
      <c r="A1815" s="1195" t="s">
        <v>1992</v>
      </c>
      <c r="B1815" s="1196" t="s">
        <v>1746</v>
      </c>
      <c r="C1815" s="1196" t="s">
        <v>968</v>
      </c>
      <c r="D1815" s="1196" t="s">
        <v>90</v>
      </c>
      <c r="E1815" s="1197">
        <v>39955</v>
      </c>
      <c r="F1815" s="1198" t="s">
        <v>49</v>
      </c>
      <c r="G1815" s="1199">
        <v>15000000</v>
      </c>
      <c r="H1815" s="1199">
        <v>0</v>
      </c>
      <c r="I1815" s="1199">
        <v>17580291.550000001</v>
      </c>
      <c r="J1815" s="1200" t="s">
        <v>655</v>
      </c>
      <c r="K1815" s="1201"/>
      <c r="L1815" s="1202"/>
      <c r="M1815" s="1203"/>
      <c r="N1815" s="1204"/>
      <c r="O1815" s="1205"/>
      <c r="P1815" s="1205"/>
      <c r="Q1815" s="1206"/>
      <c r="R1815" s="1207"/>
    </row>
    <row r="1816" spans="1:18">
      <c r="A1816" s="1195"/>
      <c r="B1816" s="1196" t="s">
        <v>1746</v>
      </c>
      <c r="C1816" s="1196" t="s">
        <v>968</v>
      </c>
      <c r="D1816" s="1196" t="s">
        <v>90</v>
      </c>
      <c r="E1816" s="1197">
        <v>40773</v>
      </c>
      <c r="F1816" s="1198"/>
      <c r="G1816" s="1199"/>
      <c r="H1816" s="1199"/>
      <c r="I1816" s="1199"/>
      <c r="J1816" s="1200"/>
      <c r="K1816" s="1201">
        <v>15000000</v>
      </c>
      <c r="L1816" s="1202"/>
      <c r="M1816" s="1203">
        <v>15000</v>
      </c>
      <c r="N1816" s="1204">
        <v>1000</v>
      </c>
      <c r="O1816" s="1205"/>
      <c r="P1816" s="1205"/>
      <c r="Q1816" s="1206">
        <v>750000</v>
      </c>
      <c r="R1816" s="1207">
        <v>750</v>
      </c>
    </row>
    <row r="1817" spans="1:18">
      <c r="A1817" s="1195" t="s">
        <v>1979</v>
      </c>
      <c r="B1817" s="1196" t="s">
        <v>1747</v>
      </c>
      <c r="C1817" s="1196" t="s">
        <v>1748</v>
      </c>
      <c r="D1817" s="1196" t="s">
        <v>55</v>
      </c>
      <c r="E1817" s="1197">
        <v>39805</v>
      </c>
      <c r="F1817" s="1198" t="s">
        <v>49</v>
      </c>
      <c r="G1817" s="1199">
        <v>7500000</v>
      </c>
      <c r="H1817" s="1199">
        <v>0</v>
      </c>
      <c r="I1817" s="1199">
        <v>9232652.1699999999</v>
      </c>
      <c r="J1817" s="1200" t="s">
        <v>671</v>
      </c>
      <c r="K1817" s="1201"/>
      <c r="L1817" s="1202"/>
      <c r="M1817" s="1203"/>
      <c r="N1817" s="1204"/>
      <c r="O1817" s="1205"/>
      <c r="P1817" s="1205"/>
      <c r="Q1817" s="1206"/>
      <c r="R1817" s="1207"/>
    </row>
    <row r="1818" spans="1:18">
      <c r="A1818" s="1195"/>
      <c r="B1818" s="1196" t="s">
        <v>1747</v>
      </c>
      <c r="C1818" s="1196" t="s">
        <v>1748</v>
      </c>
      <c r="D1818" s="1196" t="s">
        <v>55</v>
      </c>
      <c r="E1818" s="1197">
        <v>41213</v>
      </c>
      <c r="F1818" s="1198"/>
      <c r="G1818" s="1199"/>
      <c r="H1818" s="1199"/>
      <c r="I1818" s="1199"/>
      <c r="J1818" s="1200"/>
      <c r="K1818" s="1201">
        <v>7359000</v>
      </c>
      <c r="L1818" s="1202"/>
      <c r="M1818" s="1203">
        <v>7500</v>
      </c>
      <c r="N1818" s="1204">
        <v>981.2</v>
      </c>
      <c r="O1818" s="1205">
        <v>-141000</v>
      </c>
      <c r="P1818" s="1205"/>
      <c r="Q1818" s="1206">
        <v>371250</v>
      </c>
      <c r="R1818" s="1207">
        <v>375</v>
      </c>
    </row>
    <row r="1819" spans="1:18">
      <c r="A1819" s="1195"/>
      <c r="B1819" s="1196" t="s">
        <v>1747</v>
      </c>
      <c r="C1819" s="1196" t="s">
        <v>1748</v>
      </c>
      <c r="D1819" s="1196" t="s">
        <v>55</v>
      </c>
      <c r="E1819" s="1197">
        <v>41285</v>
      </c>
      <c r="F1819" s="1198"/>
      <c r="G1819" s="1199"/>
      <c r="H1819" s="1199"/>
      <c r="I1819" s="1199"/>
      <c r="J1819" s="1200"/>
      <c r="K1819" s="1201"/>
      <c r="L1819" s="1202">
        <v>-73590</v>
      </c>
      <c r="M1819" s="1203"/>
      <c r="N1819" s="1204"/>
      <c r="O1819" s="1205"/>
      <c r="P1819" s="1205"/>
      <c r="Q1819" s="1206"/>
      <c r="R1819" s="1207"/>
    </row>
    <row r="1820" spans="1:18">
      <c r="A1820" s="1195">
        <v>11</v>
      </c>
      <c r="B1820" s="1196" t="s">
        <v>1749</v>
      </c>
      <c r="C1820" s="1196" t="s">
        <v>1059</v>
      </c>
      <c r="D1820" s="1196" t="s">
        <v>98</v>
      </c>
      <c r="E1820" s="1197">
        <v>39813</v>
      </c>
      <c r="F1820" s="1198" t="s">
        <v>26</v>
      </c>
      <c r="G1820" s="1199">
        <v>7579200000</v>
      </c>
      <c r="H1820" s="1199">
        <v>0</v>
      </c>
      <c r="I1820" s="1199">
        <v>8320638950.8299999</v>
      </c>
      <c r="J1820" s="1200" t="s">
        <v>655</v>
      </c>
      <c r="K1820" s="1201"/>
      <c r="L1820" s="1202"/>
      <c r="M1820" s="1203"/>
      <c r="N1820" s="1204"/>
      <c r="O1820" s="1205"/>
      <c r="P1820" s="1205"/>
      <c r="Q1820" s="1206"/>
      <c r="R1820" s="1207"/>
    </row>
    <row r="1821" spans="1:18">
      <c r="A1821" s="1195"/>
      <c r="B1821" s="1196" t="s">
        <v>1749</v>
      </c>
      <c r="C1821" s="1196" t="s">
        <v>1059</v>
      </c>
      <c r="D1821" s="1196" t="s">
        <v>98</v>
      </c>
      <c r="E1821" s="1197">
        <v>40219</v>
      </c>
      <c r="F1821" s="1198"/>
      <c r="G1821" s="1199"/>
      <c r="H1821" s="1199"/>
      <c r="I1821" s="1199"/>
      <c r="J1821" s="1200"/>
      <c r="K1821" s="1201">
        <v>7579200000</v>
      </c>
      <c r="L1821" s="1202"/>
      <c r="M1821" s="1203">
        <v>75792</v>
      </c>
      <c r="N1821" s="1204">
        <v>100000</v>
      </c>
      <c r="O1821" s="1205"/>
      <c r="P1821" s="1205"/>
      <c r="Q1821" s="1206"/>
      <c r="R1821" s="1207"/>
    </row>
    <row r="1822" spans="1:18">
      <c r="A1822" s="1195"/>
      <c r="B1822" s="1196" t="s">
        <v>1749</v>
      </c>
      <c r="C1822" s="1196" t="s">
        <v>1059</v>
      </c>
      <c r="D1822" s="1196" t="s">
        <v>98</v>
      </c>
      <c r="E1822" s="1197">
        <v>40303</v>
      </c>
      <c r="F1822" s="1198"/>
      <c r="G1822" s="1199"/>
      <c r="H1822" s="1199"/>
      <c r="I1822" s="1199"/>
      <c r="J1822" s="1200"/>
      <c r="K1822" s="1201"/>
      <c r="L1822" s="1202"/>
      <c r="M1822" s="1203"/>
      <c r="N1822" s="1204"/>
      <c r="O1822" s="1205"/>
      <c r="P1822" s="1205"/>
      <c r="Q1822" s="1206">
        <v>320372284.16000003</v>
      </c>
      <c r="R1822" s="1207">
        <v>16885192</v>
      </c>
    </row>
    <row r="1823" spans="1:18">
      <c r="A1823" s="1195" t="s">
        <v>1978</v>
      </c>
      <c r="B1823" s="1196" t="s">
        <v>1750</v>
      </c>
      <c r="C1823" s="1196" t="s">
        <v>657</v>
      </c>
      <c r="D1823" s="1196" t="s">
        <v>81</v>
      </c>
      <c r="E1823" s="1197">
        <v>39864</v>
      </c>
      <c r="F1823" s="1198" t="s">
        <v>49</v>
      </c>
      <c r="G1823" s="1199">
        <v>5450000</v>
      </c>
      <c r="H1823" s="1199">
        <v>0</v>
      </c>
      <c r="I1823" s="1199">
        <v>6474752.1399999997</v>
      </c>
      <c r="J1823" s="1200" t="s">
        <v>655</v>
      </c>
      <c r="K1823" s="1201"/>
      <c r="L1823" s="1202"/>
      <c r="M1823" s="1203"/>
      <c r="N1823" s="1204"/>
      <c r="O1823" s="1205"/>
      <c r="P1823" s="1205"/>
      <c r="Q1823" s="1206"/>
      <c r="R1823" s="1207"/>
    </row>
    <row r="1824" spans="1:18">
      <c r="A1824" s="1195"/>
      <c r="B1824" s="1196" t="s">
        <v>1750</v>
      </c>
      <c r="C1824" s="1196" t="s">
        <v>657</v>
      </c>
      <c r="D1824" s="1196" t="s">
        <v>81</v>
      </c>
      <c r="E1824" s="1197">
        <v>40787</v>
      </c>
      <c r="F1824" s="1198"/>
      <c r="G1824" s="1199"/>
      <c r="H1824" s="1199"/>
      <c r="I1824" s="1199"/>
      <c r="J1824" s="1200"/>
      <c r="K1824" s="1201">
        <v>5450000</v>
      </c>
      <c r="L1824" s="1202"/>
      <c r="M1824" s="1203">
        <v>5450</v>
      </c>
      <c r="N1824" s="1204">
        <v>1000</v>
      </c>
      <c r="O1824" s="1205"/>
      <c r="P1824" s="1205"/>
      <c r="Q1824" s="1206">
        <v>273000</v>
      </c>
      <c r="R1824" s="1207">
        <v>273</v>
      </c>
    </row>
    <row r="1825" spans="1:18">
      <c r="A1825" s="1195" t="s">
        <v>1979</v>
      </c>
      <c r="B1825" s="1196" t="s">
        <v>1751</v>
      </c>
      <c r="C1825" s="1196" t="s">
        <v>942</v>
      </c>
      <c r="D1825" s="1196" t="s">
        <v>105</v>
      </c>
      <c r="E1825" s="1197">
        <v>39822</v>
      </c>
      <c r="F1825" s="1198" t="s">
        <v>49</v>
      </c>
      <c r="G1825" s="1199">
        <v>12000000</v>
      </c>
      <c r="H1825" s="1199">
        <v>0</v>
      </c>
      <c r="I1825" s="1199">
        <v>13065246</v>
      </c>
      <c r="J1825" s="1200" t="s">
        <v>671</v>
      </c>
      <c r="K1825" s="1201"/>
      <c r="L1825" s="1202"/>
      <c r="M1825" s="1203"/>
      <c r="N1825" s="1204"/>
      <c r="O1825" s="1205"/>
      <c r="P1825" s="1205"/>
      <c r="Q1825" s="1206"/>
      <c r="R1825" s="1207"/>
    </row>
    <row r="1826" spans="1:18">
      <c r="A1826" s="1195"/>
      <c r="B1826" s="1196" t="s">
        <v>1751</v>
      </c>
      <c r="C1826" s="1196" t="s">
        <v>942</v>
      </c>
      <c r="D1826" s="1196" t="s">
        <v>105</v>
      </c>
      <c r="E1826" s="1197">
        <v>41341</v>
      </c>
      <c r="F1826" s="1198"/>
      <c r="G1826" s="1199"/>
      <c r="H1826" s="1199"/>
      <c r="I1826" s="1199"/>
      <c r="J1826" s="1200"/>
      <c r="K1826" s="1201">
        <v>244225</v>
      </c>
      <c r="L1826" s="1202"/>
      <c r="M1826" s="1203">
        <v>250</v>
      </c>
      <c r="N1826" s="1204">
        <v>976.9</v>
      </c>
      <c r="O1826" s="1205">
        <v>-5775</v>
      </c>
      <c r="P1826" s="1205"/>
      <c r="Q1826" s="1206">
        <v>4806.45</v>
      </c>
      <c r="R1826" s="1207">
        <v>5</v>
      </c>
    </row>
    <row r="1827" spans="1:18">
      <c r="A1827" s="1195"/>
      <c r="B1827" s="1196" t="s">
        <v>1751</v>
      </c>
      <c r="C1827" s="1196" t="s">
        <v>942</v>
      </c>
      <c r="D1827" s="1196" t="s">
        <v>105</v>
      </c>
      <c r="E1827" s="1197">
        <v>41344</v>
      </c>
      <c r="F1827" s="1198"/>
      <c r="G1827" s="1199"/>
      <c r="H1827" s="1199"/>
      <c r="I1827" s="1199"/>
      <c r="J1827" s="1200"/>
      <c r="K1827" s="1201">
        <v>11478575</v>
      </c>
      <c r="L1827" s="1202"/>
      <c r="M1827" s="1203">
        <v>11750</v>
      </c>
      <c r="N1827" s="1204">
        <v>976.9</v>
      </c>
      <c r="O1827" s="1205">
        <v>-271425</v>
      </c>
      <c r="P1827" s="1205"/>
      <c r="Q1827" s="1206">
        <v>571967.55000000005</v>
      </c>
      <c r="R1827" s="1207">
        <v>595</v>
      </c>
    </row>
    <row r="1828" spans="1:18">
      <c r="A1828" s="1195"/>
      <c r="B1828" s="1196" t="s">
        <v>1751</v>
      </c>
      <c r="C1828" s="1196" t="s">
        <v>942</v>
      </c>
      <c r="D1828" s="1196" t="s">
        <v>105</v>
      </c>
      <c r="E1828" s="1197">
        <v>41373</v>
      </c>
      <c r="F1828" s="1198"/>
      <c r="G1828" s="1199"/>
      <c r="H1828" s="1199"/>
      <c r="I1828" s="1199"/>
      <c r="J1828" s="1200"/>
      <c r="K1828" s="1201"/>
      <c r="L1828" s="1202">
        <v>-117228</v>
      </c>
      <c r="M1828" s="1203"/>
      <c r="N1828" s="1204"/>
      <c r="O1828" s="1205"/>
      <c r="P1828" s="1205"/>
      <c r="Q1828" s="1206"/>
      <c r="R1828" s="1207"/>
    </row>
    <row r="1829" spans="1:18">
      <c r="A1829" s="1195" t="s">
        <v>2032</v>
      </c>
      <c r="B1829" s="1196" t="s">
        <v>1752</v>
      </c>
      <c r="C1829" s="1196" t="s">
        <v>1753</v>
      </c>
      <c r="D1829" s="1196" t="s">
        <v>98</v>
      </c>
      <c r="E1829" s="1197">
        <v>39871</v>
      </c>
      <c r="F1829" s="1198" t="s">
        <v>49</v>
      </c>
      <c r="G1829" s="1199">
        <v>541000</v>
      </c>
      <c r="H1829" s="1199">
        <v>0</v>
      </c>
      <c r="I1829" s="1199">
        <v>2322183.2000000002</v>
      </c>
      <c r="J1829" s="1200" t="s">
        <v>655</v>
      </c>
      <c r="K1829" s="1201"/>
      <c r="L1829" s="1202"/>
      <c r="M1829" s="1203"/>
      <c r="N1829" s="1204"/>
      <c r="O1829" s="1205"/>
      <c r="P1829" s="1205"/>
      <c r="Q1829" s="1206"/>
      <c r="R1829" s="1207"/>
    </row>
    <row r="1830" spans="1:18">
      <c r="A1830" s="1195"/>
      <c r="B1830" s="1196" t="s">
        <v>1752</v>
      </c>
      <c r="C1830" s="1196" t="s">
        <v>1753</v>
      </c>
      <c r="D1830" s="1196" t="s">
        <v>98</v>
      </c>
      <c r="E1830" s="1197">
        <v>40158</v>
      </c>
      <c r="F1830" s="1198"/>
      <c r="G1830" s="1199">
        <v>1505000</v>
      </c>
      <c r="H1830" s="1199"/>
      <c r="I1830" s="1199"/>
      <c r="J1830" s="1200"/>
      <c r="K1830" s="1201"/>
      <c r="L1830" s="1202"/>
      <c r="M1830" s="1203"/>
      <c r="N1830" s="1204"/>
      <c r="O1830" s="1205"/>
      <c r="P1830" s="1205"/>
      <c r="Q1830" s="1206"/>
      <c r="R1830" s="1207"/>
    </row>
    <row r="1831" spans="1:18">
      <c r="A1831" s="1195"/>
      <c r="B1831" s="1196" t="s">
        <v>1752</v>
      </c>
      <c r="C1831" s="1196" t="s">
        <v>1753</v>
      </c>
      <c r="D1831" s="1196" t="s">
        <v>98</v>
      </c>
      <c r="E1831" s="1197">
        <v>40808</v>
      </c>
      <c r="F1831" s="1198"/>
      <c r="G1831" s="1199"/>
      <c r="H1831" s="1199"/>
      <c r="I1831" s="1199"/>
      <c r="J1831" s="1200"/>
      <c r="K1831" s="1201">
        <v>2046000</v>
      </c>
      <c r="L1831" s="1202"/>
      <c r="M1831" s="1203">
        <v>2046</v>
      </c>
      <c r="N1831" s="1204">
        <v>1000</v>
      </c>
      <c r="O1831" s="1205"/>
      <c r="P1831" s="1205"/>
      <c r="Q1831" s="1206">
        <v>61000</v>
      </c>
      <c r="R1831" s="1207">
        <v>61</v>
      </c>
    </row>
    <row r="1832" spans="1:18">
      <c r="A1832" s="1195" t="s">
        <v>2066</v>
      </c>
      <c r="B1832" s="1196" t="s">
        <v>1754</v>
      </c>
      <c r="C1832" s="1196" t="s">
        <v>1755</v>
      </c>
      <c r="D1832" s="1196" t="s">
        <v>112</v>
      </c>
      <c r="E1832" s="1197">
        <v>39836</v>
      </c>
      <c r="F1832" s="1198" t="s">
        <v>49</v>
      </c>
      <c r="G1832" s="1199">
        <v>5677000</v>
      </c>
      <c r="H1832" s="1199">
        <v>0</v>
      </c>
      <c r="I1832" s="1199">
        <v>6449130.6399999997</v>
      </c>
      <c r="J1832" s="1200" t="s">
        <v>671</v>
      </c>
      <c r="K1832" s="1201"/>
      <c r="L1832" s="1202"/>
      <c r="M1832" s="1203"/>
      <c r="N1832" s="1204"/>
      <c r="O1832" s="1205"/>
      <c r="P1832" s="1205"/>
      <c r="Q1832" s="1206"/>
      <c r="R1832" s="1207"/>
    </row>
    <row r="1833" spans="1:18">
      <c r="A1833" s="1195"/>
      <c r="B1833" s="1196" t="s">
        <v>1754</v>
      </c>
      <c r="C1833" s="1196" t="s">
        <v>1755</v>
      </c>
      <c r="D1833" s="1196" t="s">
        <v>112</v>
      </c>
      <c r="E1833" s="1197">
        <v>41221</v>
      </c>
      <c r="F1833" s="1198"/>
      <c r="G1833" s="1199"/>
      <c r="H1833" s="1199"/>
      <c r="I1833" s="1199"/>
      <c r="J1833" s="1200"/>
      <c r="K1833" s="1201">
        <v>1165528.32</v>
      </c>
      <c r="L1833" s="1202"/>
      <c r="M1833" s="1203">
        <v>1312</v>
      </c>
      <c r="N1833" s="1204">
        <v>888.4</v>
      </c>
      <c r="O1833" s="1205">
        <v>-146471.67999999999</v>
      </c>
      <c r="P1833" s="1205"/>
      <c r="Q1833" s="1206"/>
      <c r="R1833" s="1207"/>
    </row>
    <row r="1834" spans="1:18">
      <c r="A1834" s="1195"/>
      <c r="B1834" s="1196" t="s">
        <v>1754</v>
      </c>
      <c r="C1834" s="1196" t="s">
        <v>1755</v>
      </c>
      <c r="D1834" s="1196" t="s">
        <v>112</v>
      </c>
      <c r="E1834" s="1197">
        <v>41222</v>
      </c>
      <c r="F1834" s="1198"/>
      <c r="G1834" s="1199"/>
      <c r="H1834" s="1199"/>
      <c r="I1834" s="1199"/>
      <c r="J1834" s="1200"/>
      <c r="K1834" s="1201">
        <v>3877691.4</v>
      </c>
      <c r="L1834" s="1202"/>
      <c r="M1834" s="1203">
        <v>4365</v>
      </c>
      <c r="N1834" s="1204">
        <v>888.4</v>
      </c>
      <c r="O1834" s="1205">
        <v>-487308.6</v>
      </c>
      <c r="P1834" s="1205"/>
      <c r="Q1834" s="1206">
        <v>282284.64</v>
      </c>
      <c r="R1834" s="1207">
        <v>284</v>
      </c>
    </row>
    <row r="1835" spans="1:18">
      <c r="A1835" s="1195"/>
      <c r="B1835" s="1196" t="s">
        <v>1754</v>
      </c>
      <c r="C1835" s="1196" t="s">
        <v>1755</v>
      </c>
      <c r="D1835" s="1196" t="s">
        <v>112</v>
      </c>
      <c r="E1835" s="1197">
        <v>41285</v>
      </c>
      <c r="F1835" s="1198"/>
      <c r="G1835" s="1199"/>
      <c r="H1835" s="1199"/>
      <c r="I1835" s="1199"/>
      <c r="J1835" s="1200"/>
      <c r="K1835" s="1201"/>
      <c r="L1835" s="1202">
        <v>-50432.2</v>
      </c>
      <c r="M1835" s="1203"/>
      <c r="N1835" s="1204"/>
      <c r="O1835" s="1205"/>
      <c r="P1835" s="1205"/>
      <c r="Q1835" s="1206"/>
      <c r="R1835" s="1207"/>
    </row>
    <row r="1836" spans="1:18">
      <c r="A1836" s="1195"/>
      <c r="B1836" s="1196" t="s">
        <v>1756</v>
      </c>
      <c r="C1836" s="1196" t="s">
        <v>1451</v>
      </c>
      <c r="D1836" s="1196" t="s">
        <v>112</v>
      </c>
      <c r="E1836" s="1197">
        <v>39787</v>
      </c>
      <c r="F1836" s="1198" t="s">
        <v>26</v>
      </c>
      <c r="G1836" s="1199">
        <v>37000000</v>
      </c>
      <c r="H1836" s="1199">
        <v>0</v>
      </c>
      <c r="I1836" s="1199">
        <v>13444359.59</v>
      </c>
      <c r="J1836" s="1200" t="s">
        <v>671</v>
      </c>
      <c r="K1836" s="1201"/>
      <c r="L1836" s="1202"/>
      <c r="M1836" s="1203"/>
      <c r="N1836" s="1204"/>
      <c r="O1836" s="1205"/>
      <c r="P1836" s="1205"/>
      <c r="Q1836" s="1206"/>
      <c r="R1836" s="1207"/>
    </row>
    <row r="1837" spans="1:18">
      <c r="A1837" s="1195"/>
      <c r="B1837" s="1196" t="s">
        <v>1756</v>
      </c>
      <c r="C1837" s="1196" t="s">
        <v>1451</v>
      </c>
      <c r="D1837" s="1196" t="s">
        <v>112</v>
      </c>
      <c r="E1837" s="1197">
        <v>40451</v>
      </c>
      <c r="F1837" s="1198"/>
      <c r="G1837" s="1199"/>
      <c r="H1837" s="1199"/>
      <c r="I1837" s="1199"/>
      <c r="J1837" s="1200"/>
      <c r="K1837" s="1201">
        <v>12119637.369999999</v>
      </c>
      <c r="L1837" s="1202"/>
      <c r="M1837" s="1203">
        <v>12119.63737</v>
      </c>
      <c r="N1837" s="1204">
        <v>1000</v>
      </c>
      <c r="O1837" s="1205">
        <v>-24880362.629999999</v>
      </c>
      <c r="P1837" s="1205"/>
      <c r="Q1837" s="1206">
        <v>40000</v>
      </c>
      <c r="R1837" s="1207">
        <v>1106388.92</v>
      </c>
    </row>
    <row r="1838" spans="1:18">
      <c r="A1838" s="1195"/>
      <c r="B1838" s="1196" t="s">
        <v>1757</v>
      </c>
      <c r="C1838" s="1196" t="s">
        <v>1758</v>
      </c>
      <c r="D1838" s="1196" t="s">
        <v>92</v>
      </c>
      <c r="E1838" s="1197">
        <v>39801</v>
      </c>
      <c r="F1838" s="1198" t="s">
        <v>26</v>
      </c>
      <c r="G1838" s="1199">
        <v>14448000</v>
      </c>
      <c r="H1838" s="1199">
        <v>14448000</v>
      </c>
      <c r="I1838" s="1199">
        <v>1195973.33</v>
      </c>
      <c r="J1838" s="1200" t="s">
        <v>660</v>
      </c>
      <c r="K1838" s="1201"/>
      <c r="L1838" s="1202"/>
      <c r="M1838" s="1203"/>
      <c r="N1838" s="1204"/>
      <c r="O1838" s="1205"/>
      <c r="P1838" s="1205"/>
      <c r="Q1838" s="1206"/>
      <c r="R1838" s="1207"/>
    </row>
    <row r="1839" spans="1:18">
      <c r="A1839" s="1195" t="s">
        <v>2067</v>
      </c>
      <c r="B1839" s="1196" t="s">
        <v>1759</v>
      </c>
      <c r="C1839" s="1196" t="s">
        <v>1760</v>
      </c>
      <c r="D1839" s="1196" t="s">
        <v>105</v>
      </c>
      <c r="E1839" s="1197">
        <v>39920</v>
      </c>
      <c r="F1839" s="1198" t="s">
        <v>49</v>
      </c>
      <c r="G1839" s="1199">
        <v>3800000</v>
      </c>
      <c r="H1839" s="1199">
        <v>0</v>
      </c>
      <c r="I1839" s="1199">
        <v>223208</v>
      </c>
      <c r="J1839" s="1200" t="s">
        <v>1966</v>
      </c>
      <c r="K1839" s="1201"/>
      <c r="L1839" s="1202"/>
      <c r="M1839" s="1203"/>
      <c r="N1839" s="1204"/>
      <c r="O1839" s="1205"/>
      <c r="P1839" s="1205"/>
      <c r="Q1839" s="1206"/>
      <c r="R1839" s="1207"/>
    </row>
    <row r="1840" spans="1:18">
      <c r="A1840" s="1195"/>
      <c r="B1840" s="1196" t="s">
        <v>1759</v>
      </c>
      <c r="C1840" s="1196" t="s">
        <v>1760</v>
      </c>
      <c r="D1840" s="1196" t="s">
        <v>105</v>
      </c>
      <c r="E1840" s="1197">
        <v>40494</v>
      </c>
      <c r="F1840" s="1198"/>
      <c r="G1840" s="1199"/>
      <c r="H1840" s="1199"/>
      <c r="I1840" s="1199"/>
      <c r="J1840" s="1200"/>
      <c r="K1840" s="1201"/>
      <c r="L1840" s="1202"/>
      <c r="M1840" s="1203"/>
      <c r="N1840" s="1204"/>
      <c r="O1840" s="1205">
        <v>-3800000</v>
      </c>
      <c r="P1840" s="1205"/>
      <c r="Q1840" s="1206"/>
      <c r="R1840" s="1207"/>
    </row>
    <row r="1841" spans="1:18">
      <c r="A1841" s="1195"/>
      <c r="B1841" s="1196" t="s">
        <v>1761</v>
      </c>
      <c r="C1841" s="1196" t="s">
        <v>1762</v>
      </c>
      <c r="D1841" s="1196" t="s">
        <v>87</v>
      </c>
      <c r="E1841" s="1197">
        <v>39805</v>
      </c>
      <c r="F1841" s="1198" t="s">
        <v>26</v>
      </c>
      <c r="G1841" s="1199">
        <v>16641000</v>
      </c>
      <c r="H1841" s="1199">
        <v>0</v>
      </c>
      <c r="I1841" s="1199">
        <v>18857818.52</v>
      </c>
      <c r="J1841" s="1200" t="s">
        <v>671</v>
      </c>
      <c r="K1841" s="1201"/>
      <c r="L1841" s="1202"/>
      <c r="M1841" s="1203"/>
      <c r="N1841" s="1204"/>
      <c r="O1841" s="1205"/>
      <c r="P1841" s="1205"/>
      <c r="Q1841" s="1206"/>
      <c r="R1841" s="1207"/>
    </row>
    <row r="1842" spans="1:18">
      <c r="A1842" s="1195"/>
      <c r="B1842" s="1196" t="s">
        <v>1761</v>
      </c>
      <c r="C1842" s="1196" t="s">
        <v>1762</v>
      </c>
      <c r="D1842" s="1196" t="s">
        <v>87</v>
      </c>
      <c r="E1842" s="1197">
        <v>41221</v>
      </c>
      <c r="F1842" s="1198"/>
      <c r="G1842" s="1199"/>
      <c r="H1842" s="1199"/>
      <c r="I1842" s="1199"/>
      <c r="J1842" s="1200"/>
      <c r="K1842" s="1201">
        <v>3290437.5</v>
      </c>
      <c r="L1842" s="1202"/>
      <c r="M1842" s="1203">
        <v>3815</v>
      </c>
      <c r="N1842" s="1204">
        <v>862.5</v>
      </c>
      <c r="O1842" s="1205">
        <v>-524562.5</v>
      </c>
      <c r="P1842" s="1205"/>
      <c r="Q1842" s="1206"/>
      <c r="R1842" s="1207"/>
    </row>
    <row r="1843" spans="1:18">
      <c r="A1843" s="1195"/>
      <c r="B1843" s="1196" t="s">
        <v>1761</v>
      </c>
      <c r="C1843" s="1196" t="s">
        <v>1762</v>
      </c>
      <c r="D1843" s="1196" t="s">
        <v>87</v>
      </c>
      <c r="E1843" s="1197">
        <v>41222</v>
      </c>
      <c r="F1843" s="1198"/>
      <c r="G1843" s="1199"/>
      <c r="H1843" s="1199"/>
      <c r="I1843" s="1199"/>
      <c r="J1843" s="1200"/>
      <c r="K1843" s="1201">
        <v>1580962.5</v>
      </c>
      <c r="L1843" s="1202"/>
      <c r="M1843" s="1203">
        <v>1833</v>
      </c>
      <c r="N1843" s="1204">
        <v>862.5</v>
      </c>
      <c r="O1843" s="1205">
        <v>-252037.5</v>
      </c>
      <c r="P1843" s="1205"/>
      <c r="Q1843" s="1206"/>
      <c r="R1843" s="1207"/>
    </row>
    <row r="1844" spans="1:18">
      <c r="A1844" s="1195"/>
      <c r="B1844" s="1196" t="s">
        <v>1761</v>
      </c>
      <c r="C1844" s="1196" t="s">
        <v>1762</v>
      </c>
      <c r="D1844" s="1196" t="s">
        <v>87</v>
      </c>
      <c r="E1844" s="1197">
        <v>41226</v>
      </c>
      <c r="F1844" s="1198"/>
      <c r="G1844" s="1199"/>
      <c r="H1844" s="1199"/>
      <c r="I1844" s="1199"/>
      <c r="J1844" s="1200"/>
      <c r="K1844" s="1201">
        <v>9481462.5</v>
      </c>
      <c r="L1844" s="1202"/>
      <c r="M1844" s="1203">
        <v>10993</v>
      </c>
      <c r="N1844" s="1204">
        <v>862.5</v>
      </c>
      <c r="O1844" s="1205">
        <v>-1511537.5</v>
      </c>
      <c r="P1844" s="1205"/>
      <c r="Q1844" s="1206"/>
      <c r="R1844" s="1207"/>
    </row>
    <row r="1845" spans="1:18">
      <c r="A1845" s="1195"/>
      <c r="B1845" s="1196" t="s">
        <v>1761</v>
      </c>
      <c r="C1845" s="1196" t="s">
        <v>1762</v>
      </c>
      <c r="D1845" s="1196" t="s">
        <v>87</v>
      </c>
      <c r="E1845" s="1197">
        <v>41285</v>
      </c>
      <c r="F1845" s="1198"/>
      <c r="G1845" s="1199"/>
      <c r="H1845" s="1199"/>
      <c r="I1845" s="1199"/>
      <c r="J1845" s="1200"/>
      <c r="K1845" s="1201"/>
      <c r="L1845" s="1202">
        <v>-143528.63</v>
      </c>
      <c r="M1845" s="1203"/>
      <c r="N1845" s="1204"/>
      <c r="O1845" s="1205"/>
      <c r="P1845" s="1205"/>
      <c r="Q1845" s="1206"/>
      <c r="R1845" s="1207"/>
    </row>
    <row r="1846" spans="1:18">
      <c r="A1846" s="1195"/>
      <c r="B1846" s="1196" t="s">
        <v>1761</v>
      </c>
      <c r="C1846" s="1196" t="s">
        <v>1762</v>
      </c>
      <c r="D1846" s="1196" t="s">
        <v>87</v>
      </c>
      <c r="E1846" s="1197">
        <v>41436</v>
      </c>
      <c r="F1846" s="1198"/>
      <c r="G1846" s="1199"/>
      <c r="H1846" s="1199"/>
      <c r="I1846" s="1199"/>
      <c r="J1846" s="1200"/>
      <c r="K1846" s="1201"/>
      <c r="L1846" s="1202"/>
      <c r="M1846" s="1203"/>
      <c r="N1846" s="1204"/>
      <c r="O1846" s="1205"/>
      <c r="P1846" s="1205"/>
      <c r="Q1846" s="1206">
        <v>1301856</v>
      </c>
      <c r="R1846" s="1207">
        <v>370899</v>
      </c>
    </row>
    <row r="1847" spans="1:18">
      <c r="A1847" s="1195" t="s">
        <v>1977</v>
      </c>
      <c r="B1847" s="1196" t="s">
        <v>1763</v>
      </c>
      <c r="C1847" s="1196" t="s">
        <v>1764</v>
      </c>
      <c r="D1847" s="1196" t="s">
        <v>117</v>
      </c>
      <c r="E1847" s="1197">
        <v>39906</v>
      </c>
      <c r="F1847" s="1198" t="s">
        <v>49</v>
      </c>
      <c r="G1847" s="1199">
        <v>2117000</v>
      </c>
      <c r="H1847" s="1199">
        <v>0</v>
      </c>
      <c r="I1847" s="1199">
        <v>2569490.36</v>
      </c>
      <c r="J1847" s="1200" t="s">
        <v>655</v>
      </c>
      <c r="K1847" s="1201"/>
      <c r="L1847" s="1202"/>
      <c r="M1847" s="1203"/>
      <c r="N1847" s="1204"/>
      <c r="O1847" s="1205"/>
      <c r="P1847" s="1205"/>
      <c r="Q1847" s="1206"/>
      <c r="R1847" s="1207"/>
    </row>
    <row r="1848" spans="1:18">
      <c r="A1848" s="1195"/>
      <c r="B1848" s="1196" t="s">
        <v>1763</v>
      </c>
      <c r="C1848" s="1196" t="s">
        <v>1764</v>
      </c>
      <c r="D1848" s="1196" t="s">
        <v>117</v>
      </c>
      <c r="E1848" s="1197">
        <v>41003</v>
      </c>
      <c r="F1848" s="1198"/>
      <c r="G1848" s="1199"/>
      <c r="H1848" s="1199"/>
      <c r="I1848" s="1199"/>
      <c r="J1848" s="1200"/>
      <c r="K1848" s="1201">
        <v>2117000</v>
      </c>
      <c r="L1848" s="1202"/>
      <c r="M1848" s="1203">
        <v>2117</v>
      </c>
      <c r="N1848" s="1204">
        <v>1000</v>
      </c>
      <c r="O1848" s="1205"/>
      <c r="P1848" s="1205"/>
      <c r="Q1848" s="1206">
        <v>106000</v>
      </c>
      <c r="R1848" s="1207">
        <v>106</v>
      </c>
    </row>
    <row r="1849" spans="1:18">
      <c r="A1849" s="1195">
        <v>8</v>
      </c>
      <c r="B1849" s="1196" t="s">
        <v>1765</v>
      </c>
      <c r="C1849" s="1196" t="s">
        <v>1298</v>
      </c>
      <c r="D1849" s="1196" t="s">
        <v>82</v>
      </c>
      <c r="E1849" s="1197">
        <v>39850</v>
      </c>
      <c r="F1849" s="1198" t="s">
        <v>49</v>
      </c>
      <c r="G1849" s="1199">
        <v>4000000</v>
      </c>
      <c r="H1849" s="1199">
        <v>0</v>
      </c>
      <c r="I1849" s="1199">
        <v>5210672.22</v>
      </c>
      <c r="J1849" s="1200" t="s">
        <v>655</v>
      </c>
      <c r="K1849" s="1201"/>
      <c r="L1849" s="1202"/>
      <c r="M1849" s="1203"/>
      <c r="N1849" s="1204"/>
      <c r="O1849" s="1205"/>
      <c r="P1849" s="1205"/>
      <c r="Q1849" s="1206"/>
      <c r="R1849" s="1207"/>
    </row>
    <row r="1850" spans="1:18">
      <c r="A1850" s="1195"/>
      <c r="B1850" s="1196" t="s">
        <v>1765</v>
      </c>
      <c r="C1850" s="1196" t="s">
        <v>1298</v>
      </c>
      <c r="D1850" s="1196" t="s">
        <v>82</v>
      </c>
      <c r="E1850" s="1197">
        <v>41542</v>
      </c>
      <c r="F1850" s="1198"/>
      <c r="G1850" s="1199"/>
      <c r="H1850" s="1199"/>
      <c r="I1850" s="1199"/>
      <c r="J1850" s="1200"/>
      <c r="K1850" s="1201">
        <v>4000000</v>
      </c>
      <c r="L1850" s="1202"/>
      <c r="M1850" s="1203">
        <v>4000</v>
      </c>
      <c r="N1850" s="1204">
        <v>1000</v>
      </c>
      <c r="O1850" s="1205"/>
      <c r="P1850" s="1205"/>
      <c r="Q1850" s="1206">
        <v>200000</v>
      </c>
      <c r="R1850" s="1207">
        <v>200</v>
      </c>
    </row>
    <row r="1851" spans="1:18">
      <c r="A1851" s="1195">
        <v>45</v>
      </c>
      <c r="B1851" s="1196" t="s">
        <v>1766</v>
      </c>
      <c r="C1851" s="1196" t="s">
        <v>1767</v>
      </c>
      <c r="D1851" s="1196" t="s">
        <v>131</v>
      </c>
      <c r="E1851" s="1197">
        <v>39794</v>
      </c>
      <c r="F1851" s="1198" t="s">
        <v>26</v>
      </c>
      <c r="G1851" s="1199">
        <v>76458000</v>
      </c>
      <c r="H1851" s="1199">
        <v>0</v>
      </c>
      <c r="I1851" s="1199">
        <v>88577166.670000002</v>
      </c>
      <c r="J1851" s="1200" t="s">
        <v>655</v>
      </c>
      <c r="K1851" s="1201"/>
      <c r="L1851" s="1202"/>
      <c r="M1851" s="1203"/>
      <c r="N1851" s="1204"/>
      <c r="O1851" s="1205"/>
      <c r="P1851" s="1205"/>
      <c r="Q1851" s="1206"/>
      <c r="R1851" s="1207"/>
    </row>
    <row r="1852" spans="1:18">
      <c r="A1852" s="1195"/>
      <c r="B1852" s="1196" t="s">
        <v>1766</v>
      </c>
      <c r="C1852" s="1196" t="s">
        <v>1767</v>
      </c>
      <c r="D1852" s="1196" t="s">
        <v>131</v>
      </c>
      <c r="E1852" s="1197">
        <v>40808</v>
      </c>
      <c r="F1852" s="1198"/>
      <c r="G1852" s="1199"/>
      <c r="H1852" s="1199"/>
      <c r="I1852" s="1199"/>
      <c r="J1852" s="1200"/>
      <c r="K1852" s="1201">
        <v>76458000</v>
      </c>
      <c r="L1852" s="1202"/>
      <c r="M1852" s="1203">
        <v>76458</v>
      </c>
      <c r="N1852" s="1204">
        <v>1000</v>
      </c>
      <c r="O1852" s="1205"/>
      <c r="P1852" s="1205"/>
      <c r="Q1852" s="1206"/>
      <c r="R1852" s="1207"/>
    </row>
    <row r="1853" spans="1:18">
      <c r="A1853" s="1195"/>
      <c r="B1853" s="1196" t="s">
        <v>1766</v>
      </c>
      <c r="C1853" s="1196" t="s">
        <v>1767</v>
      </c>
      <c r="D1853" s="1196" t="s">
        <v>131</v>
      </c>
      <c r="E1853" s="1197">
        <v>41409</v>
      </c>
      <c r="F1853" s="1198"/>
      <c r="G1853" s="1199"/>
      <c r="H1853" s="1199"/>
      <c r="I1853" s="1199"/>
      <c r="J1853" s="1200"/>
      <c r="K1853" s="1201"/>
      <c r="L1853" s="1202"/>
      <c r="M1853" s="1203"/>
      <c r="N1853" s="1204"/>
      <c r="O1853" s="1205"/>
      <c r="P1853" s="1205"/>
      <c r="Q1853" s="1206">
        <v>1500000</v>
      </c>
      <c r="R1853" s="1207">
        <v>554329.52</v>
      </c>
    </row>
    <row r="1854" spans="1:18">
      <c r="A1854" s="1195">
        <v>8</v>
      </c>
      <c r="B1854" s="1196" t="s">
        <v>1768</v>
      </c>
      <c r="C1854" s="1196" t="s">
        <v>1214</v>
      </c>
      <c r="D1854" s="1196" t="s">
        <v>111</v>
      </c>
      <c r="E1854" s="1197">
        <v>39829</v>
      </c>
      <c r="F1854" s="1198" t="s">
        <v>26</v>
      </c>
      <c r="G1854" s="1199">
        <v>3268000</v>
      </c>
      <c r="H1854" s="1199">
        <v>0</v>
      </c>
      <c r="I1854" s="1199">
        <v>842415.03</v>
      </c>
      <c r="J1854" s="1200" t="s">
        <v>674</v>
      </c>
      <c r="K1854" s="1201"/>
      <c r="L1854" s="1202"/>
      <c r="M1854" s="1203"/>
      <c r="N1854" s="1204"/>
      <c r="O1854" s="1205"/>
      <c r="P1854" s="1205"/>
      <c r="Q1854" s="1206"/>
      <c r="R1854" s="1207"/>
    </row>
    <row r="1855" spans="1:18">
      <c r="A1855" s="1195"/>
      <c r="B1855" s="1196" t="s">
        <v>1768</v>
      </c>
      <c r="C1855" s="1196" t="s">
        <v>1214</v>
      </c>
      <c r="D1855" s="1196" t="s">
        <v>111</v>
      </c>
      <c r="E1855" s="1197">
        <v>40589</v>
      </c>
      <c r="F1855" s="1198"/>
      <c r="G1855" s="1199"/>
      <c r="H1855" s="1199"/>
      <c r="I1855" s="1199"/>
      <c r="J1855" s="1200"/>
      <c r="K1855" s="1201">
        <v>500000</v>
      </c>
      <c r="L1855" s="1202"/>
      <c r="M1855" s="1203">
        <v>3118</v>
      </c>
      <c r="N1855" s="1204">
        <v>155.4667</v>
      </c>
      <c r="O1855" s="1205">
        <v>-2618000</v>
      </c>
      <c r="P1855" s="1205"/>
      <c r="Q1855" s="1206"/>
      <c r="R1855" s="1207"/>
    </row>
    <row r="1856" spans="1:18">
      <c r="A1856" s="1195"/>
      <c r="B1856" s="1196" t="s">
        <v>1768</v>
      </c>
      <c r="C1856" s="1196" t="s">
        <v>1214</v>
      </c>
      <c r="D1856" s="1196" t="s">
        <v>111</v>
      </c>
      <c r="E1856" s="1197">
        <v>41264</v>
      </c>
      <c r="F1856" s="1198"/>
      <c r="G1856" s="1199"/>
      <c r="H1856" s="1199"/>
      <c r="I1856" s="1199"/>
      <c r="J1856" s="1200"/>
      <c r="K1856" s="1201">
        <v>150000</v>
      </c>
      <c r="L1856" s="1202"/>
      <c r="M1856" s="1203">
        <v>150000</v>
      </c>
      <c r="N1856" s="1204">
        <v>1</v>
      </c>
      <c r="O1856" s="1205"/>
      <c r="P1856" s="1205"/>
      <c r="Q1856" s="1206"/>
      <c r="R1856" s="1207"/>
    </row>
    <row r="1857" spans="1:18">
      <c r="A1857" s="1195" t="s">
        <v>1978</v>
      </c>
      <c r="B1857" s="1196" t="s">
        <v>1769</v>
      </c>
      <c r="C1857" s="1196" t="s">
        <v>1597</v>
      </c>
      <c r="D1857" s="1196" t="s">
        <v>90</v>
      </c>
      <c r="E1857" s="1197">
        <v>39899</v>
      </c>
      <c r="F1857" s="1198" t="s">
        <v>49</v>
      </c>
      <c r="G1857" s="1199">
        <v>3700000</v>
      </c>
      <c r="H1857" s="1199">
        <v>0</v>
      </c>
      <c r="I1857" s="1199">
        <v>4386324.6399999997</v>
      </c>
      <c r="J1857" s="1200" t="s">
        <v>655</v>
      </c>
      <c r="K1857" s="1201"/>
      <c r="L1857" s="1202"/>
      <c r="M1857" s="1203"/>
      <c r="N1857" s="1204"/>
      <c r="O1857" s="1205"/>
      <c r="P1857" s="1205"/>
      <c r="Q1857" s="1206"/>
      <c r="R1857" s="1207"/>
    </row>
    <row r="1858" spans="1:18">
      <c r="A1858" s="1195"/>
      <c r="B1858" s="1196" t="s">
        <v>1769</v>
      </c>
      <c r="C1858" s="1196" t="s">
        <v>1597</v>
      </c>
      <c r="D1858" s="1196" t="s">
        <v>90</v>
      </c>
      <c r="E1858" s="1197">
        <v>40808</v>
      </c>
      <c r="F1858" s="1198"/>
      <c r="G1858" s="1199"/>
      <c r="H1858" s="1199"/>
      <c r="I1858" s="1199"/>
      <c r="J1858" s="1200"/>
      <c r="K1858" s="1201">
        <v>3700000</v>
      </c>
      <c r="L1858" s="1202"/>
      <c r="M1858" s="1203">
        <v>3700</v>
      </c>
      <c r="N1858" s="1204">
        <v>1000</v>
      </c>
      <c r="O1858" s="1205"/>
      <c r="P1858" s="1205"/>
      <c r="Q1858" s="1206">
        <v>185000</v>
      </c>
      <c r="R1858" s="1207">
        <v>185</v>
      </c>
    </row>
    <row r="1859" spans="1:18">
      <c r="A1859" s="1195" t="s">
        <v>1978</v>
      </c>
      <c r="B1859" s="1196" t="s">
        <v>1770</v>
      </c>
      <c r="C1859" s="1196" t="s">
        <v>1771</v>
      </c>
      <c r="D1859" s="1196" t="s">
        <v>86</v>
      </c>
      <c r="E1859" s="1197">
        <v>39801</v>
      </c>
      <c r="F1859" s="1198" t="s">
        <v>49</v>
      </c>
      <c r="G1859" s="1199">
        <v>15540000</v>
      </c>
      <c r="H1859" s="1199">
        <v>0</v>
      </c>
      <c r="I1859" s="1199">
        <v>18653115.75</v>
      </c>
      <c r="J1859" s="1200" t="s">
        <v>655</v>
      </c>
      <c r="K1859" s="1201"/>
      <c r="L1859" s="1202"/>
      <c r="M1859" s="1203"/>
      <c r="N1859" s="1204"/>
      <c r="O1859" s="1205"/>
      <c r="P1859" s="1205"/>
      <c r="Q1859" s="1206"/>
      <c r="R1859" s="1207"/>
    </row>
    <row r="1860" spans="1:18">
      <c r="A1860" s="1195"/>
      <c r="B1860" s="1196" t="s">
        <v>1770</v>
      </c>
      <c r="C1860" s="1196" t="s">
        <v>1771</v>
      </c>
      <c r="D1860" s="1196" t="s">
        <v>86</v>
      </c>
      <c r="E1860" s="1197">
        <v>40808</v>
      </c>
      <c r="F1860" s="1198"/>
      <c r="G1860" s="1199"/>
      <c r="H1860" s="1199"/>
      <c r="I1860" s="1199"/>
      <c r="J1860" s="1200"/>
      <c r="K1860" s="1201">
        <v>15540000</v>
      </c>
      <c r="L1860" s="1202"/>
      <c r="M1860" s="1203">
        <v>15540</v>
      </c>
      <c r="N1860" s="1204">
        <v>1000</v>
      </c>
      <c r="O1860" s="1205"/>
      <c r="P1860" s="1205"/>
      <c r="Q1860" s="1206">
        <v>777000</v>
      </c>
      <c r="R1860" s="1207">
        <v>777</v>
      </c>
    </row>
    <row r="1861" spans="1:18">
      <c r="A1861" s="1195" t="s">
        <v>1979</v>
      </c>
      <c r="B1861" s="1196" t="s">
        <v>1772</v>
      </c>
      <c r="C1861" s="1196" t="s">
        <v>1773</v>
      </c>
      <c r="D1861" s="1196" t="s">
        <v>135</v>
      </c>
      <c r="E1861" s="1197">
        <v>39899</v>
      </c>
      <c r="F1861" s="1198" t="s">
        <v>49</v>
      </c>
      <c r="G1861" s="1199">
        <v>35539000</v>
      </c>
      <c r="H1861" s="1199">
        <v>0</v>
      </c>
      <c r="I1861" s="1199">
        <v>34644476.740000002</v>
      </c>
      <c r="J1861" s="1200" t="s">
        <v>671</v>
      </c>
      <c r="K1861" s="1201"/>
      <c r="L1861" s="1202"/>
      <c r="M1861" s="1203"/>
      <c r="N1861" s="1204"/>
      <c r="O1861" s="1205"/>
      <c r="P1861" s="1205"/>
      <c r="Q1861" s="1206"/>
      <c r="R1861" s="1207"/>
    </row>
    <row r="1862" spans="1:18">
      <c r="A1862" s="1195"/>
      <c r="B1862" s="1196" t="s">
        <v>1772</v>
      </c>
      <c r="C1862" s="1196" t="s">
        <v>1773</v>
      </c>
      <c r="D1862" s="1196" t="s">
        <v>135</v>
      </c>
      <c r="E1862" s="1197">
        <v>41128</v>
      </c>
      <c r="F1862" s="1198"/>
      <c r="G1862" s="1199"/>
      <c r="H1862" s="1199"/>
      <c r="I1862" s="1199"/>
      <c r="J1862" s="1200"/>
      <c r="K1862" s="1201">
        <v>2639379.5</v>
      </c>
      <c r="L1862" s="1202"/>
      <c r="M1862" s="1203">
        <v>3518</v>
      </c>
      <c r="N1862" s="1204">
        <v>750.2</v>
      </c>
      <c r="O1862" s="1205">
        <v>-878620.5</v>
      </c>
      <c r="P1862" s="1205"/>
      <c r="Q1862" s="1206">
        <v>163062.9</v>
      </c>
      <c r="R1862" s="1207">
        <v>175</v>
      </c>
    </row>
    <row r="1863" spans="1:18">
      <c r="A1863" s="1195"/>
      <c r="B1863" s="1196" t="s">
        <v>1772</v>
      </c>
      <c r="C1863" s="1196" t="s">
        <v>1773</v>
      </c>
      <c r="D1863" s="1196" t="s">
        <v>135</v>
      </c>
      <c r="E1863" s="1197">
        <v>41130</v>
      </c>
      <c r="F1863" s="1198"/>
      <c r="G1863" s="1199"/>
      <c r="H1863" s="1199"/>
      <c r="I1863" s="1199"/>
      <c r="J1863" s="1200"/>
      <c r="K1863" s="1201">
        <v>7038845.5</v>
      </c>
      <c r="L1863" s="1202"/>
      <c r="M1863" s="1203">
        <v>9382</v>
      </c>
      <c r="N1863" s="1204">
        <v>750.2</v>
      </c>
      <c r="O1863" s="1205">
        <v>-2343154.5</v>
      </c>
      <c r="P1863" s="1205"/>
      <c r="Q1863" s="1206">
        <v>1300776.05</v>
      </c>
      <c r="R1863" s="1207">
        <v>1396</v>
      </c>
    </row>
    <row r="1864" spans="1:18">
      <c r="A1864" s="1195"/>
      <c r="B1864" s="1196" t="s">
        <v>1772</v>
      </c>
      <c r="C1864" s="1196" t="s">
        <v>1773</v>
      </c>
      <c r="D1864" s="1196" t="s">
        <v>135</v>
      </c>
      <c r="E1864" s="1197">
        <v>41131</v>
      </c>
      <c r="F1864" s="1198"/>
      <c r="G1864" s="1199"/>
      <c r="H1864" s="1199"/>
      <c r="I1864" s="1199"/>
      <c r="J1864" s="1200"/>
      <c r="K1864" s="1201">
        <v>16984909.75</v>
      </c>
      <c r="L1864" s="1202"/>
      <c r="M1864" s="1203">
        <v>22639</v>
      </c>
      <c r="N1864" s="1204">
        <v>750.2</v>
      </c>
      <c r="O1864" s="1205">
        <v>-5654090.25</v>
      </c>
      <c r="P1864" s="1205"/>
      <c r="Q1864" s="1206">
        <v>191948.33</v>
      </c>
      <c r="R1864" s="1207">
        <v>206</v>
      </c>
    </row>
    <row r="1865" spans="1:18">
      <c r="A1865" s="1195"/>
      <c r="B1865" s="1196" t="s">
        <v>1772</v>
      </c>
      <c r="C1865" s="1196" t="s">
        <v>1773</v>
      </c>
      <c r="D1865" s="1196" t="s">
        <v>135</v>
      </c>
      <c r="E1865" s="1197">
        <v>41163</v>
      </c>
      <c r="F1865" s="1198"/>
      <c r="G1865" s="1199"/>
      <c r="H1865" s="1199"/>
      <c r="I1865" s="1199"/>
      <c r="J1865" s="1200"/>
      <c r="K1865" s="1201"/>
      <c r="L1865" s="1202">
        <v>-266631.34999999998</v>
      </c>
      <c r="M1865" s="1203"/>
      <c r="N1865" s="1204"/>
      <c r="O1865" s="1205"/>
      <c r="P1865" s="1205"/>
      <c r="Q1865" s="1206"/>
      <c r="R1865" s="1207"/>
    </row>
    <row r="1866" spans="1:18">
      <c r="A1866" s="1195" t="s">
        <v>2068</v>
      </c>
      <c r="B1866" s="1196" t="s">
        <v>1774</v>
      </c>
      <c r="C1866" s="1196" t="s">
        <v>1133</v>
      </c>
      <c r="D1866" s="1196" t="s">
        <v>97</v>
      </c>
      <c r="E1866" s="1197">
        <v>39906</v>
      </c>
      <c r="F1866" s="1198" t="s">
        <v>53</v>
      </c>
      <c r="G1866" s="1199">
        <v>2795000</v>
      </c>
      <c r="H1866" s="1199">
        <v>0</v>
      </c>
      <c r="I1866" s="1199">
        <v>2985215.11</v>
      </c>
      <c r="J1866" s="1200" t="s">
        <v>655</v>
      </c>
      <c r="K1866" s="1201"/>
      <c r="L1866" s="1202"/>
      <c r="M1866" s="1203"/>
      <c r="N1866" s="1204"/>
      <c r="O1866" s="1205"/>
      <c r="P1866" s="1205"/>
      <c r="Q1866" s="1206"/>
      <c r="R1866" s="1207"/>
    </row>
    <row r="1867" spans="1:18">
      <c r="A1867" s="1195"/>
      <c r="B1867" s="1196" t="s">
        <v>1774</v>
      </c>
      <c r="C1867" s="1196" t="s">
        <v>1133</v>
      </c>
      <c r="D1867" s="1196" t="s">
        <v>97</v>
      </c>
      <c r="E1867" s="1197">
        <v>40403</v>
      </c>
      <c r="F1867" s="1198"/>
      <c r="G1867" s="1199"/>
      <c r="H1867" s="1199"/>
      <c r="I1867" s="1199"/>
      <c r="J1867" s="1200"/>
      <c r="K1867" s="1201">
        <v>2795000</v>
      </c>
      <c r="L1867" s="1202"/>
      <c r="M1867" s="1203">
        <v>2795</v>
      </c>
      <c r="N1867" s="1204">
        <v>1000</v>
      </c>
      <c r="O1867" s="1205"/>
      <c r="P1867" s="1205"/>
      <c r="Q1867" s="1206"/>
      <c r="R1867" s="1207"/>
    </row>
    <row r="1868" spans="1:18">
      <c r="A1868" s="1195" t="s">
        <v>2009</v>
      </c>
      <c r="B1868" s="1196" t="s">
        <v>1775</v>
      </c>
      <c r="C1868" s="1196" t="s">
        <v>1059</v>
      </c>
      <c r="D1868" s="1196" t="s">
        <v>98</v>
      </c>
      <c r="E1868" s="1197">
        <v>39871</v>
      </c>
      <c r="F1868" s="1198" t="s">
        <v>49</v>
      </c>
      <c r="G1868" s="1199">
        <v>23000000</v>
      </c>
      <c r="H1868" s="1199">
        <v>0</v>
      </c>
      <c r="I1868" s="1199">
        <v>28642402.329999998</v>
      </c>
      <c r="J1868" s="1200" t="s">
        <v>655</v>
      </c>
      <c r="K1868" s="1201"/>
      <c r="L1868" s="1202"/>
      <c r="M1868" s="1203"/>
      <c r="N1868" s="1204"/>
      <c r="O1868" s="1205"/>
      <c r="P1868" s="1205"/>
      <c r="Q1868" s="1206"/>
      <c r="R1868" s="1207"/>
    </row>
    <row r="1869" spans="1:18">
      <c r="A1869" s="1195"/>
      <c r="B1869" s="1196" t="s">
        <v>1775</v>
      </c>
      <c r="C1869" s="1196" t="s">
        <v>1059</v>
      </c>
      <c r="D1869" s="1196" t="s">
        <v>98</v>
      </c>
      <c r="E1869" s="1197">
        <v>41178</v>
      </c>
      <c r="F1869" s="1198"/>
      <c r="G1869" s="1199"/>
      <c r="H1869" s="1199"/>
      <c r="I1869" s="1199"/>
      <c r="J1869" s="1200"/>
      <c r="K1869" s="1201">
        <v>23000000</v>
      </c>
      <c r="L1869" s="1202"/>
      <c r="M1869" s="1203">
        <v>23000</v>
      </c>
      <c r="N1869" s="1204">
        <v>1000</v>
      </c>
      <c r="O1869" s="1205"/>
      <c r="P1869" s="1205"/>
      <c r="Q1869" s="1206">
        <v>1150000</v>
      </c>
      <c r="R1869" s="1207">
        <v>1150</v>
      </c>
    </row>
    <row r="1870" spans="1:18">
      <c r="A1870" s="1195" t="s">
        <v>2008</v>
      </c>
      <c r="B1870" s="1196" t="s">
        <v>1776</v>
      </c>
      <c r="C1870" s="1196" t="s">
        <v>1777</v>
      </c>
      <c r="D1870" s="1196" t="s">
        <v>97</v>
      </c>
      <c r="E1870" s="1197">
        <v>39906</v>
      </c>
      <c r="F1870" s="1198" t="s">
        <v>26</v>
      </c>
      <c r="G1870" s="1199">
        <v>2765000</v>
      </c>
      <c r="H1870" s="1199">
        <v>0</v>
      </c>
      <c r="I1870" s="1199">
        <v>6496417.1600000001</v>
      </c>
      <c r="J1870" s="1200" t="s">
        <v>671</v>
      </c>
      <c r="K1870" s="1201"/>
      <c r="L1870" s="1202"/>
      <c r="M1870" s="1203"/>
      <c r="N1870" s="1204"/>
      <c r="O1870" s="1205"/>
      <c r="P1870" s="1205"/>
      <c r="Q1870" s="1206"/>
      <c r="R1870" s="1207"/>
    </row>
    <row r="1871" spans="1:18">
      <c r="A1871" s="1195"/>
      <c r="B1871" s="1196" t="s">
        <v>1776</v>
      </c>
      <c r="C1871" s="1196" t="s">
        <v>1777</v>
      </c>
      <c r="D1871" s="1196" t="s">
        <v>97</v>
      </c>
      <c r="E1871" s="1197">
        <v>40169</v>
      </c>
      <c r="F1871" s="1198"/>
      <c r="G1871" s="1199">
        <v>4237000</v>
      </c>
      <c r="H1871" s="1199"/>
      <c r="I1871" s="1199"/>
      <c r="J1871" s="1200"/>
      <c r="K1871" s="1201"/>
      <c r="L1871" s="1202"/>
      <c r="M1871" s="1203"/>
      <c r="N1871" s="1204"/>
      <c r="O1871" s="1205"/>
      <c r="P1871" s="1205"/>
      <c r="Q1871" s="1206"/>
      <c r="R1871" s="1207"/>
    </row>
    <row r="1872" spans="1:18">
      <c r="A1872" s="1195"/>
      <c r="B1872" s="1196" t="s">
        <v>1776</v>
      </c>
      <c r="C1872" s="1196" t="s">
        <v>1777</v>
      </c>
      <c r="D1872" s="1196" t="s">
        <v>97</v>
      </c>
      <c r="E1872" s="1197">
        <v>41242</v>
      </c>
      <c r="F1872" s="1198"/>
      <c r="G1872" s="1199"/>
      <c r="H1872" s="1199"/>
      <c r="I1872" s="1199"/>
      <c r="J1872" s="1200"/>
      <c r="K1872" s="1201">
        <v>5251500</v>
      </c>
      <c r="L1872" s="1202"/>
      <c r="M1872" s="1203">
        <v>7002</v>
      </c>
      <c r="N1872" s="1204">
        <v>750</v>
      </c>
      <c r="O1872" s="1205">
        <v>-1750500</v>
      </c>
      <c r="P1872" s="1205"/>
      <c r="Q1872" s="1206">
        <v>124665.75</v>
      </c>
      <c r="R1872" s="1207">
        <v>138</v>
      </c>
    </row>
    <row r="1873" spans="1:18">
      <c r="A1873" s="1195"/>
      <c r="B1873" s="1196" t="s">
        <v>1776</v>
      </c>
      <c r="C1873" s="1196" t="s">
        <v>1777</v>
      </c>
      <c r="D1873" s="1196" t="s">
        <v>97</v>
      </c>
      <c r="E1873" s="1197">
        <v>41285</v>
      </c>
      <c r="F1873" s="1198"/>
      <c r="G1873" s="1199"/>
      <c r="H1873" s="1199"/>
      <c r="I1873" s="1199"/>
      <c r="J1873" s="1200"/>
      <c r="K1873" s="1201"/>
      <c r="L1873" s="1202">
        <v>-52515</v>
      </c>
      <c r="M1873" s="1203"/>
      <c r="N1873" s="1204"/>
      <c r="O1873" s="1205"/>
      <c r="P1873" s="1205"/>
      <c r="Q1873" s="1206"/>
      <c r="R1873" s="1207"/>
    </row>
    <row r="1874" spans="1:18">
      <c r="A1874" s="1195">
        <v>11</v>
      </c>
      <c r="B1874" s="1196" t="s">
        <v>1778</v>
      </c>
      <c r="C1874" s="1196" t="s">
        <v>1779</v>
      </c>
      <c r="D1874" s="1196" t="s">
        <v>89</v>
      </c>
      <c r="E1874" s="1197">
        <v>39773</v>
      </c>
      <c r="F1874" s="1198" t="s">
        <v>26</v>
      </c>
      <c r="G1874" s="1199">
        <v>215000000</v>
      </c>
      <c r="H1874" s="1199">
        <v>0</v>
      </c>
      <c r="I1874" s="1199">
        <v>236287500</v>
      </c>
      <c r="J1874" s="1200" t="s">
        <v>655</v>
      </c>
      <c r="K1874" s="1201"/>
      <c r="L1874" s="1202"/>
      <c r="M1874" s="1203"/>
      <c r="N1874" s="1204"/>
      <c r="O1874" s="1205"/>
      <c r="P1874" s="1205"/>
      <c r="Q1874" s="1206"/>
      <c r="R1874" s="1207"/>
    </row>
    <row r="1875" spans="1:18">
      <c r="A1875" s="1195"/>
      <c r="B1875" s="1196" t="s">
        <v>1778</v>
      </c>
      <c r="C1875" s="1196" t="s">
        <v>1779</v>
      </c>
      <c r="D1875" s="1196" t="s">
        <v>89</v>
      </c>
      <c r="E1875" s="1197">
        <v>40156</v>
      </c>
      <c r="F1875" s="1198"/>
      <c r="G1875" s="1199"/>
      <c r="H1875" s="1199"/>
      <c r="I1875" s="1199"/>
      <c r="J1875" s="1200"/>
      <c r="K1875" s="1201">
        <v>215000000</v>
      </c>
      <c r="L1875" s="1202"/>
      <c r="M1875" s="1203">
        <v>215000</v>
      </c>
      <c r="N1875" s="1204">
        <v>1000</v>
      </c>
      <c r="O1875" s="1205"/>
      <c r="P1875" s="1205"/>
      <c r="Q1875" s="1206"/>
      <c r="R1875" s="1207"/>
    </row>
    <row r="1876" spans="1:18">
      <c r="A1876" s="1195"/>
      <c r="B1876" s="1196" t="s">
        <v>1778</v>
      </c>
      <c r="C1876" s="1196" t="s">
        <v>1779</v>
      </c>
      <c r="D1876" s="1196" t="s">
        <v>89</v>
      </c>
      <c r="E1876" s="1197">
        <v>40177</v>
      </c>
      <c r="F1876" s="1198"/>
      <c r="G1876" s="1199"/>
      <c r="H1876" s="1199"/>
      <c r="I1876" s="1199"/>
      <c r="J1876" s="1200"/>
      <c r="K1876" s="1201"/>
      <c r="L1876" s="1202"/>
      <c r="M1876" s="1203"/>
      <c r="N1876" s="1204"/>
      <c r="O1876" s="1205"/>
      <c r="P1876" s="1205"/>
      <c r="Q1876" s="1206">
        <v>10000000</v>
      </c>
      <c r="R1876" s="1207">
        <v>1647931</v>
      </c>
    </row>
    <row r="1877" spans="1:18">
      <c r="A1877" s="1195" t="s">
        <v>1978</v>
      </c>
      <c r="B1877" s="1196" t="s">
        <v>1780</v>
      </c>
      <c r="C1877" s="1196" t="s">
        <v>1781</v>
      </c>
      <c r="D1877" s="1196" t="s">
        <v>117</v>
      </c>
      <c r="E1877" s="1197">
        <v>39962</v>
      </c>
      <c r="F1877" s="1198" t="s">
        <v>49</v>
      </c>
      <c r="G1877" s="1199">
        <v>12000000</v>
      </c>
      <c r="H1877" s="1199">
        <v>0</v>
      </c>
      <c r="I1877" s="1199">
        <v>14075133.27</v>
      </c>
      <c r="J1877" s="1200" t="s">
        <v>655</v>
      </c>
      <c r="K1877" s="1201"/>
      <c r="L1877" s="1202"/>
      <c r="M1877" s="1203"/>
      <c r="N1877" s="1204"/>
      <c r="O1877" s="1205"/>
      <c r="P1877" s="1205"/>
      <c r="Q1877" s="1206"/>
      <c r="R1877" s="1207"/>
    </row>
    <row r="1878" spans="1:18">
      <c r="A1878" s="1195"/>
      <c r="B1878" s="1196" t="s">
        <v>1780</v>
      </c>
      <c r="C1878" s="1196" t="s">
        <v>1781</v>
      </c>
      <c r="D1878" s="1196" t="s">
        <v>117</v>
      </c>
      <c r="E1878" s="1197">
        <v>40787</v>
      </c>
      <c r="F1878" s="1198"/>
      <c r="G1878" s="1199"/>
      <c r="H1878" s="1199"/>
      <c r="I1878" s="1199"/>
      <c r="J1878" s="1200"/>
      <c r="K1878" s="1201">
        <v>12000000</v>
      </c>
      <c r="L1878" s="1202"/>
      <c r="M1878" s="1203">
        <v>12000</v>
      </c>
      <c r="N1878" s="1204">
        <v>1000</v>
      </c>
      <c r="O1878" s="1205"/>
      <c r="P1878" s="1205"/>
      <c r="Q1878" s="1206">
        <v>600000</v>
      </c>
      <c r="R1878" s="1207">
        <v>60</v>
      </c>
    </row>
    <row r="1879" spans="1:18">
      <c r="A1879" s="1195">
        <v>11</v>
      </c>
      <c r="B1879" s="1196" t="s">
        <v>1782</v>
      </c>
      <c r="C1879" s="1196" t="s">
        <v>1012</v>
      </c>
      <c r="D1879" s="1196" t="s">
        <v>107</v>
      </c>
      <c r="E1879" s="1197">
        <v>39766</v>
      </c>
      <c r="F1879" s="1198" t="s">
        <v>26</v>
      </c>
      <c r="G1879" s="1199">
        <v>6599000000</v>
      </c>
      <c r="H1879" s="1199">
        <v>0</v>
      </c>
      <c r="I1879" s="1199">
        <v>6933220416.6700001</v>
      </c>
      <c r="J1879" s="1200" t="s">
        <v>655</v>
      </c>
      <c r="K1879" s="1201"/>
      <c r="L1879" s="1202"/>
      <c r="M1879" s="1203"/>
      <c r="N1879" s="1204"/>
      <c r="O1879" s="1205"/>
      <c r="P1879" s="1205"/>
      <c r="Q1879" s="1206"/>
      <c r="R1879" s="1207"/>
    </row>
    <row r="1880" spans="1:18">
      <c r="A1880" s="1195"/>
      <c r="B1880" s="1196" t="s">
        <v>1782</v>
      </c>
      <c r="C1880" s="1196" t="s">
        <v>1012</v>
      </c>
      <c r="D1880" s="1196" t="s">
        <v>107</v>
      </c>
      <c r="E1880" s="1197">
        <v>39981</v>
      </c>
      <c r="F1880" s="1198"/>
      <c r="G1880" s="1199"/>
      <c r="H1880" s="1199"/>
      <c r="I1880" s="1199"/>
      <c r="J1880" s="1200"/>
      <c r="K1880" s="1201">
        <v>6599000000</v>
      </c>
      <c r="L1880" s="1202"/>
      <c r="M1880" s="1203">
        <v>6599000</v>
      </c>
      <c r="N1880" s="1204">
        <v>1000</v>
      </c>
      <c r="O1880" s="1205"/>
      <c r="P1880" s="1205"/>
      <c r="Q1880" s="1206"/>
      <c r="R1880" s="1207"/>
    </row>
    <row r="1881" spans="1:18">
      <c r="A1881" s="1195"/>
      <c r="B1881" s="1196" t="s">
        <v>1782</v>
      </c>
      <c r="C1881" s="1196" t="s">
        <v>1012</v>
      </c>
      <c r="D1881" s="1196" t="s">
        <v>107</v>
      </c>
      <c r="E1881" s="1197">
        <v>40009</v>
      </c>
      <c r="F1881" s="1198"/>
      <c r="G1881" s="1199"/>
      <c r="H1881" s="1199"/>
      <c r="I1881" s="1199"/>
      <c r="J1881" s="1200"/>
      <c r="K1881" s="1201"/>
      <c r="L1881" s="1202"/>
      <c r="M1881" s="1203"/>
      <c r="N1881" s="1204"/>
      <c r="O1881" s="1205"/>
      <c r="P1881" s="1205"/>
      <c r="Q1881" s="1206">
        <v>139000000</v>
      </c>
      <c r="R1881" s="1207">
        <v>32679102</v>
      </c>
    </row>
    <row r="1882" spans="1:18">
      <c r="A1882" s="1195">
        <v>8</v>
      </c>
      <c r="B1882" s="1196" t="s">
        <v>1783</v>
      </c>
      <c r="C1882" s="1196" t="s">
        <v>1784</v>
      </c>
      <c r="D1882" s="1196" t="s">
        <v>112</v>
      </c>
      <c r="E1882" s="1197">
        <v>40032</v>
      </c>
      <c r="F1882" s="1198" t="s">
        <v>49</v>
      </c>
      <c r="G1882" s="1199">
        <v>50236000</v>
      </c>
      <c r="H1882" s="1199">
        <v>50236000</v>
      </c>
      <c r="I1882" s="1199">
        <v>745311.72</v>
      </c>
      <c r="J1882" s="1200" t="s">
        <v>660</v>
      </c>
      <c r="K1882" s="1201"/>
      <c r="L1882" s="1202"/>
      <c r="M1882" s="1203"/>
      <c r="N1882" s="1204"/>
      <c r="O1882" s="1205"/>
      <c r="P1882" s="1205"/>
      <c r="Q1882" s="1206"/>
      <c r="R1882" s="1207"/>
    </row>
    <row r="1883" spans="1:18">
      <c r="A1883" s="1195" t="s">
        <v>1978</v>
      </c>
      <c r="B1883" s="1196" t="s">
        <v>1785</v>
      </c>
      <c r="C1883" s="1196" t="s">
        <v>1786</v>
      </c>
      <c r="D1883" s="1196" t="s">
        <v>96</v>
      </c>
      <c r="E1883" s="1197">
        <v>39843</v>
      </c>
      <c r="F1883" s="1198" t="s">
        <v>49</v>
      </c>
      <c r="G1883" s="1199">
        <v>8950000</v>
      </c>
      <c r="H1883" s="1199">
        <v>0</v>
      </c>
      <c r="I1883" s="1199">
        <v>10634911.779999999</v>
      </c>
      <c r="J1883" s="1200" t="s">
        <v>655</v>
      </c>
      <c r="K1883" s="1201"/>
      <c r="L1883" s="1202"/>
      <c r="M1883" s="1203"/>
      <c r="N1883" s="1204"/>
      <c r="O1883" s="1205"/>
      <c r="P1883" s="1205"/>
      <c r="Q1883" s="1206"/>
      <c r="R1883" s="1207"/>
    </row>
    <row r="1884" spans="1:18">
      <c r="A1884" s="1195"/>
      <c r="B1884" s="1196" t="s">
        <v>1785</v>
      </c>
      <c r="C1884" s="1196" t="s">
        <v>1786</v>
      </c>
      <c r="D1884" s="1196" t="s">
        <v>96</v>
      </c>
      <c r="E1884" s="1197">
        <v>40766</v>
      </c>
      <c r="F1884" s="1198"/>
      <c r="G1884" s="1199"/>
      <c r="H1884" s="1199"/>
      <c r="I1884" s="1199"/>
      <c r="J1884" s="1200"/>
      <c r="K1884" s="1201">
        <v>8950000</v>
      </c>
      <c r="L1884" s="1202"/>
      <c r="M1884" s="1203">
        <v>8950</v>
      </c>
      <c r="N1884" s="1204">
        <v>1000</v>
      </c>
      <c r="O1884" s="1205"/>
      <c r="P1884" s="1205"/>
      <c r="Q1884" s="1206">
        <v>450000</v>
      </c>
      <c r="R1884" s="1207">
        <v>45</v>
      </c>
    </row>
    <row r="1885" spans="1:18">
      <c r="A1885" s="1195" t="s">
        <v>2069</v>
      </c>
      <c r="B1885" s="1196" t="s">
        <v>1787</v>
      </c>
      <c r="C1885" s="1196" t="s">
        <v>1503</v>
      </c>
      <c r="D1885" s="1196" t="s">
        <v>81</v>
      </c>
      <c r="E1885" s="1197">
        <v>39766</v>
      </c>
      <c r="F1885" s="1198" t="s">
        <v>26</v>
      </c>
      <c r="G1885" s="1199">
        <v>298737000</v>
      </c>
      <c r="H1885" s="1199">
        <v>0</v>
      </c>
      <c r="I1885" s="1199">
        <v>7509920.0700000003</v>
      </c>
      <c r="J1885" s="1200" t="s">
        <v>1967</v>
      </c>
      <c r="K1885" s="1201"/>
      <c r="L1885" s="1202"/>
      <c r="M1885" s="1203"/>
      <c r="N1885" s="1204"/>
      <c r="O1885" s="1205"/>
      <c r="P1885" s="1205"/>
      <c r="Q1885" s="1206"/>
      <c r="R1885" s="1207"/>
    </row>
    <row r="1886" spans="1:18">
      <c r="A1886" s="1195"/>
      <c r="B1886" s="1196" t="s">
        <v>1787</v>
      </c>
      <c r="C1886" s="1196" t="s">
        <v>1503</v>
      </c>
      <c r="D1886" s="1196" t="s">
        <v>81</v>
      </c>
      <c r="E1886" s="1197">
        <v>40123</v>
      </c>
      <c r="F1886" s="1198"/>
      <c r="G1886" s="1199"/>
      <c r="H1886" s="1199"/>
      <c r="I1886" s="1199"/>
      <c r="J1886" s="1200"/>
      <c r="K1886" s="1201"/>
      <c r="L1886" s="1202"/>
      <c r="M1886" s="1203"/>
      <c r="N1886" s="1204"/>
      <c r="O1886" s="1205">
        <v>-298737000</v>
      </c>
      <c r="P1886" s="1205"/>
      <c r="Q1886" s="1206"/>
      <c r="R1886" s="1207"/>
    </row>
    <row r="1887" spans="1:18">
      <c r="A1887" s="1195" t="s">
        <v>1987</v>
      </c>
      <c r="B1887" s="1196" t="s">
        <v>1788</v>
      </c>
      <c r="C1887" s="1196" t="s">
        <v>833</v>
      </c>
      <c r="D1887" s="1196" t="s">
        <v>85</v>
      </c>
      <c r="E1887" s="1197">
        <v>39766</v>
      </c>
      <c r="F1887" s="1198" t="s">
        <v>26</v>
      </c>
      <c r="G1887" s="1199">
        <v>214181000</v>
      </c>
      <c r="H1887" s="1199">
        <v>0</v>
      </c>
      <c r="I1887" s="1199">
        <v>232156554.58000001</v>
      </c>
      <c r="J1887" s="1200" t="s">
        <v>655</v>
      </c>
      <c r="K1887" s="1201"/>
      <c r="L1887" s="1202"/>
      <c r="M1887" s="1203"/>
      <c r="N1887" s="1204"/>
      <c r="O1887" s="1205"/>
      <c r="P1887" s="1205"/>
      <c r="Q1887" s="1206"/>
      <c r="R1887" s="1207"/>
    </row>
    <row r="1888" spans="1:18">
      <c r="A1888" s="1195"/>
      <c r="B1888" s="1196" t="s">
        <v>1788</v>
      </c>
      <c r="C1888" s="1196" t="s">
        <v>833</v>
      </c>
      <c r="D1888" s="1196" t="s">
        <v>85</v>
      </c>
      <c r="E1888" s="1197">
        <v>40226</v>
      </c>
      <c r="F1888" s="1198"/>
      <c r="G1888" s="1199"/>
      <c r="H1888" s="1199"/>
      <c r="I1888" s="1199"/>
      <c r="J1888" s="1200"/>
      <c r="K1888" s="1201">
        <v>214181000</v>
      </c>
      <c r="L1888" s="1202"/>
      <c r="M1888" s="1203">
        <v>214181</v>
      </c>
      <c r="N1888" s="1204">
        <v>1000</v>
      </c>
      <c r="O1888" s="1205"/>
      <c r="P1888" s="1205"/>
      <c r="Q1888" s="1206"/>
      <c r="R1888" s="1207"/>
    </row>
    <row r="1889" spans="1:18">
      <c r="A1889" s="1195"/>
      <c r="B1889" s="1196" t="s">
        <v>1788</v>
      </c>
      <c r="C1889" s="1196" t="s">
        <v>833</v>
      </c>
      <c r="D1889" s="1196" t="s">
        <v>85</v>
      </c>
      <c r="E1889" s="1197">
        <v>40268</v>
      </c>
      <c r="F1889" s="1198"/>
      <c r="G1889" s="1199"/>
      <c r="H1889" s="1199"/>
      <c r="I1889" s="1199"/>
      <c r="J1889" s="1200"/>
      <c r="K1889" s="1201"/>
      <c r="L1889" s="1202"/>
      <c r="M1889" s="1203"/>
      <c r="N1889" s="1204"/>
      <c r="O1889" s="1205"/>
      <c r="P1889" s="1205"/>
      <c r="Q1889" s="1206">
        <v>4500000</v>
      </c>
      <c r="R1889" s="1207">
        <v>1110898</v>
      </c>
    </row>
    <row r="1890" spans="1:18">
      <c r="A1890" s="1195" t="s">
        <v>2022</v>
      </c>
      <c r="B1890" s="1196" t="s">
        <v>1789</v>
      </c>
      <c r="C1890" s="1196" t="s">
        <v>1346</v>
      </c>
      <c r="D1890" s="1196" t="s">
        <v>55</v>
      </c>
      <c r="E1890" s="1197">
        <v>39934</v>
      </c>
      <c r="F1890" s="1198" t="s">
        <v>26</v>
      </c>
      <c r="G1890" s="1199">
        <v>3194000</v>
      </c>
      <c r="H1890" s="1199">
        <v>0</v>
      </c>
      <c r="I1890" s="1199">
        <v>7031291.6500000004</v>
      </c>
      <c r="J1890" s="1200" t="s">
        <v>655</v>
      </c>
      <c r="K1890" s="1201"/>
      <c r="L1890" s="1202"/>
      <c r="M1890" s="1203"/>
      <c r="N1890" s="1204"/>
      <c r="O1890" s="1205"/>
      <c r="P1890" s="1205"/>
      <c r="Q1890" s="1206"/>
      <c r="R1890" s="1207"/>
    </row>
    <row r="1891" spans="1:18">
      <c r="A1891" s="1195"/>
      <c r="B1891" s="1196" t="s">
        <v>1789</v>
      </c>
      <c r="C1891" s="1196" t="s">
        <v>1346</v>
      </c>
      <c r="D1891" s="1196" t="s">
        <v>55</v>
      </c>
      <c r="E1891" s="1197">
        <v>40165</v>
      </c>
      <c r="F1891" s="1198"/>
      <c r="G1891" s="1199">
        <v>2997000</v>
      </c>
      <c r="H1891" s="1199"/>
      <c r="I1891" s="1199"/>
      <c r="J1891" s="1200"/>
      <c r="K1891" s="1201"/>
      <c r="L1891" s="1202"/>
      <c r="M1891" s="1203"/>
      <c r="N1891" s="1204"/>
      <c r="O1891" s="1205"/>
      <c r="P1891" s="1205"/>
      <c r="Q1891" s="1206"/>
      <c r="R1891" s="1207"/>
    </row>
    <row r="1892" spans="1:18">
      <c r="A1892" s="1195"/>
      <c r="B1892" s="1196" t="s">
        <v>1789</v>
      </c>
      <c r="C1892" s="1196" t="s">
        <v>1346</v>
      </c>
      <c r="D1892" s="1196" t="s">
        <v>55</v>
      </c>
      <c r="E1892" s="1197">
        <v>40808</v>
      </c>
      <c r="F1892" s="1198"/>
      <c r="G1892" s="1199"/>
      <c r="H1892" s="1199"/>
      <c r="I1892" s="1199"/>
      <c r="J1892" s="1200"/>
      <c r="K1892" s="1201">
        <v>6191000</v>
      </c>
      <c r="L1892" s="1202"/>
      <c r="M1892" s="1203">
        <v>6191</v>
      </c>
      <c r="N1892" s="1204">
        <v>1000</v>
      </c>
      <c r="O1892" s="1205"/>
      <c r="P1892" s="1205"/>
      <c r="Q1892" s="1206">
        <v>160000</v>
      </c>
      <c r="R1892" s="1207">
        <v>160</v>
      </c>
    </row>
    <row r="1893" spans="1:18">
      <c r="A1893" s="1195" t="s">
        <v>2070</v>
      </c>
      <c r="B1893" s="1196" t="s">
        <v>1790</v>
      </c>
      <c r="C1893" s="1196" t="s">
        <v>1791</v>
      </c>
      <c r="D1893" s="1196" t="s">
        <v>135</v>
      </c>
      <c r="E1893" s="1197">
        <v>40176</v>
      </c>
      <c r="F1893" s="1198" t="s">
        <v>49</v>
      </c>
      <c r="G1893" s="1199">
        <v>2179000</v>
      </c>
      <c r="H1893" s="1199">
        <v>0</v>
      </c>
      <c r="I1893" s="1199">
        <v>2639873.33</v>
      </c>
      <c r="J1893" s="1200" t="s">
        <v>655</v>
      </c>
      <c r="K1893" s="1201"/>
      <c r="L1893" s="1202"/>
      <c r="M1893" s="1203"/>
      <c r="N1893" s="1204"/>
      <c r="O1893" s="1205"/>
      <c r="P1893" s="1205"/>
      <c r="Q1893" s="1206"/>
      <c r="R1893" s="1207"/>
    </row>
    <row r="1894" spans="1:18">
      <c r="A1894" s="1195"/>
      <c r="B1894" s="1196" t="s">
        <v>1790</v>
      </c>
      <c r="C1894" s="1196" t="s">
        <v>1791</v>
      </c>
      <c r="D1894" s="1196" t="s">
        <v>135</v>
      </c>
      <c r="E1894" s="1197">
        <v>41115</v>
      </c>
      <c r="F1894" s="1198"/>
      <c r="G1894" s="1199"/>
      <c r="H1894" s="1199"/>
      <c r="I1894" s="1199"/>
      <c r="J1894" s="1200"/>
      <c r="K1894" s="1201">
        <v>600000</v>
      </c>
      <c r="L1894" s="1202"/>
      <c r="M1894" s="1203">
        <v>600</v>
      </c>
      <c r="N1894" s="1204">
        <v>1000</v>
      </c>
      <c r="O1894" s="1205"/>
      <c r="P1894" s="1205"/>
      <c r="Q1894" s="1206"/>
      <c r="R1894" s="1207"/>
    </row>
    <row r="1895" spans="1:18">
      <c r="A1895" s="1195"/>
      <c r="B1895" s="1196" t="s">
        <v>1790</v>
      </c>
      <c r="C1895" s="1196" t="s">
        <v>1791</v>
      </c>
      <c r="D1895" s="1196" t="s">
        <v>135</v>
      </c>
      <c r="E1895" s="1197">
        <v>41549</v>
      </c>
      <c r="F1895" s="1198"/>
      <c r="G1895" s="1199"/>
      <c r="H1895" s="1199"/>
      <c r="I1895" s="1199"/>
      <c r="J1895" s="1200"/>
      <c r="K1895" s="1201">
        <v>1579000</v>
      </c>
      <c r="L1895" s="1202"/>
      <c r="M1895" s="1203">
        <v>1579</v>
      </c>
      <c r="N1895" s="1204">
        <v>1000</v>
      </c>
      <c r="O1895" s="1205"/>
      <c r="P1895" s="1205"/>
      <c r="Q1895" s="1206">
        <v>65000</v>
      </c>
      <c r="R1895" s="1207">
        <v>65</v>
      </c>
    </row>
    <row r="1896" spans="1:18">
      <c r="A1896" s="1195" t="s">
        <v>2071</v>
      </c>
      <c r="B1896" s="1196" t="s">
        <v>1792</v>
      </c>
      <c r="C1896" s="1196" t="s">
        <v>911</v>
      </c>
      <c r="D1896" s="1196" t="s">
        <v>131</v>
      </c>
      <c r="E1896" s="1197">
        <v>39801</v>
      </c>
      <c r="F1896" s="1198" t="s">
        <v>26</v>
      </c>
      <c r="G1896" s="1199">
        <v>59000000</v>
      </c>
      <c r="H1896" s="1199">
        <v>0</v>
      </c>
      <c r="I1896" s="1199">
        <v>62145972.219999999</v>
      </c>
      <c r="J1896" s="1200" t="s">
        <v>655</v>
      </c>
      <c r="K1896" s="1201"/>
      <c r="L1896" s="1202"/>
      <c r="M1896" s="1203"/>
      <c r="N1896" s="1204"/>
      <c r="O1896" s="1205"/>
      <c r="P1896" s="1205"/>
      <c r="Q1896" s="1206"/>
      <c r="R1896" s="1207"/>
    </row>
    <row r="1897" spans="1:18">
      <c r="A1897" s="1195"/>
      <c r="B1897" s="1196" t="s">
        <v>1792</v>
      </c>
      <c r="C1897" s="1196" t="s">
        <v>911</v>
      </c>
      <c r="D1897" s="1196" t="s">
        <v>131</v>
      </c>
      <c r="E1897" s="1197">
        <v>40135</v>
      </c>
      <c r="F1897" s="1198"/>
      <c r="G1897" s="1199"/>
      <c r="H1897" s="1199"/>
      <c r="I1897" s="1199"/>
      <c r="J1897" s="1200"/>
      <c r="K1897" s="1201">
        <v>59000000</v>
      </c>
      <c r="L1897" s="1202"/>
      <c r="M1897" s="1203">
        <v>59000</v>
      </c>
      <c r="N1897" s="1204">
        <v>1000</v>
      </c>
      <c r="O1897" s="1205"/>
      <c r="P1897" s="1205"/>
      <c r="Q1897" s="1206"/>
      <c r="R1897" s="1207"/>
    </row>
    <row r="1898" spans="1:18">
      <c r="A1898" s="1195"/>
      <c r="B1898" s="1196" t="s">
        <v>1792</v>
      </c>
      <c r="C1898" s="1196" t="s">
        <v>911</v>
      </c>
      <c r="D1898" s="1196" t="s">
        <v>131</v>
      </c>
      <c r="E1898" s="1197">
        <v>40170</v>
      </c>
      <c r="F1898" s="1198"/>
      <c r="G1898" s="1199"/>
      <c r="H1898" s="1199"/>
      <c r="I1898" s="1199"/>
      <c r="J1898" s="1200"/>
      <c r="K1898" s="1201"/>
      <c r="L1898" s="1202"/>
      <c r="M1898" s="1203"/>
      <c r="N1898" s="1204"/>
      <c r="O1898" s="1205"/>
      <c r="P1898" s="1205"/>
      <c r="Q1898" s="1206">
        <v>450000</v>
      </c>
      <c r="R1898" s="1207">
        <v>211318</v>
      </c>
    </row>
    <row r="1899" spans="1:18">
      <c r="A1899" s="1195">
        <v>8</v>
      </c>
      <c r="B1899" s="1196" t="s">
        <v>1793</v>
      </c>
      <c r="C1899" s="1196" t="s">
        <v>1794</v>
      </c>
      <c r="D1899" s="1196" t="s">
        <v>81</v>
      </c>
      <c r="E1899" s="1197">
        <v>39864</v>
      </c>
      <c r="F1899" s="1198" t="s">
        <v>49</v>
      </c>
      <c r="G1899" s="1199">
        <v>8700000</v>
      </c>
      <c r="H1899" s="1199">
        <v>0</v>
      </c>
      <c r="I1899" s="1199">
        <v>3432657.85</v>
      </c>
      <c r="J1899" s="1200" t="s">
        <v>671</v>
      </c>
      <c r="K1899" s="1201"/>
      <c r="L1899" s="1202"/>
      <c r="M1899" s="1203"/>
      <c r="N1899" s="1204"/>
      <c r="O1899" s="1205"/>
      <c r="P1899" s="1205"/>
      <c r="Q1899" s="1206"/>
      <c r="R1899" s="1207"/>
    </row>
    <row r="1900" spans="1:18">
      <c r="A1900" s="1195"/>
      <c r="B1900" s="1196" t="s">
        <v>1793</v>
      </c>
      <c r="C1900" s="1196" t="s">
        <v>1794</v>
      </c>
      <c r="D1900" s="1196" t="s">
        <v>81</v>
      </c>
      <c r="E1900" s="1197">
        <v>41822</v>
      </c>
      <c r="F1900" s="1198"/>
      <c r="G1900" s="1199"/>
      <c r="H1900" s="1199"/>
      <c r="I1900" s="1199"/>
      <c r="J1900" s="1200"/>
      <c r="K1900" s="1201">
        <v>3319050</v>
      </c>
      <c r="L1900" s="1202"/>
      <c r="M1900" s="1203">
        <v>8700</v>
      </c>
      <c r="N1900" s="1204">
        <v>381.5</v>
      </c>
      <c r="O1900" s="1205">
        <v>-5380950</v>
      </c>
      <c r="P1900" s="1205"/>
      <c r="Q1900" s="1206">
        <v>138607.85</v>
      </c>
      <c r="R1900" s="1207">
        <v>435</v>
      </c>
    </row>
    <row r="1901" spans="1:18">
      <c r="A1901" s="1195"/>
      <c r="B1901" s="1196" t="s">
        <v>1793</v>
      </c>
      <c r="C1901" s="1196" t="s">
        <v>1794</v>
      </c>
      <c r="D1901" s="1196" t="s">
        <v>81</v>
      </c>
      <c r="E1901" s="1197">
        <v>41908</v>
      </c>
      <c r="F1901" s="1198"/>
      <c r="G1901" s="1199"/>
      <c r="H1901" s="1199"/>
      <c r="I1901" s="1199"/>
      <c r="J1901" s="1200"/>
      <c r="K1901" s="1201"/>
      <c r="L1901" s="1202">
        <v>-25000</v>
      </c>
      <c r="M1901" s="1203"/>
      <c r="N1901" s="1204"/>
      <c r="O1901" s="1205"/>
      <c r="P1901" s="1205"/>
      <c r="Q1901" s="1206"/>
      <c r="R1901" s="1207"/>
    </row>
    <row r="1902" spans="1:18">
      <c r="A1902" s="1195"/>
      <c r="B1902" s="1196" t="s">
        <v>1795</v>
      </c>
      <c r="C1902" s="1196" t="s">
        <v>1796</v>
      </c>
      <c r="D1902" s="1196" t="s">
        <v>38</v>
      </c>
      <c r="E1902" s="1197">
        <v>39829</v>
      </c>
      <c r="F1902" s="1198" t="s">
        <v>26</v>
      </c>
      <c r="G1902" s="1199">
        <v>20600000</v>
      </c>
      <c r="H1902" s="1199">
        <v>0</v>
      </c>
      <c r="I1902" s="1199">
        <v>20315924.719999999</v>
      </c>
      <c r="J1902" s="1200" t="s">
        <v>671</v>
      </c>
      <c r="K1902" s="1201"/>
      <c r="L1902" s="1202"/>
      <c r="M1902" s="1203"/>
      <c r="N1902" s="1204"/>
      <c r="O1902" s="1205"/>
      <c r="P1902" s="1205"/>
      <c r="Q1902" s="1206"/>
      <c r="R1902" s="1207"/>
    </row>
    <row r="1903" spans="1:18">
      <c r="A1903" s="1195"/>
      <c r="B1903" s="1196" t="s">
        <v>1795</v>
      </c>
      <c r="C1903" s="1196" t="s">
        <v>1796</v>
      </c>
      <c r="D1903" s="1196" t="s">
        <v>38</v>
      </c>
      <c r="E1903" s="1197">
        <v>41079</v>
      </c>
      <c r="F1903" s="1198"/>
      <c r="G1903" s="1199"/>
      <c r="H1903" s="1199"/>
      <c r="I1903" s="1199"/>
      <c r="J1903" s="1200"/>
      <c r="K1903" s="1201">
        <v>17005300</v>
      </c>
      <c r="L1903" s="1202">
        <v>-255079.5</v>
      </c>
      <c r="M1903" s="1203">
        <v>20600</v>
      </c>
      <c r="N1903" s="1204">
        <v>825.5</v>
      </c>
      <c r="O1903" s="1205">
        <v>-3594700</v>
      </c>
      <c r="P1903" s="1205"/>
      <c r="Q1903" s="1206"/>
      <c r="R1903" s="1207"/>
    </row>
    <row r="1904" spans="1:18">
      <c r="A1904" s="1195"/>
      <c r="B1904" s="1196" t="s">
        <v>1795</v>
      </c>
      <c r="C1904" s="1196" t="s">
        <v>1796</v>
      </c>
      <c r="D1904" s="1196" t="s">
        <v>38</v>
      </c>
      <c r="E1904" s="1197">
        <v>41108</v>
      </c>
      <c r="F1904" s="1198"/>
      <c r="G1904" s="1199"/>
      <c r="H1904" s="1199"/>
      <c r="I1904" s="1199"/>
      <c r="J1904" s="1200"/>
      <c r="K1904" s="1201"/>
      <c r="L1904" s="1202"/>
      <c r="M1904" s="1203"/>
      <c r="N1904" s="1204"/>
      <c r="O1904" s="1205"/>
      <c r="P1904" s="1205"/>
      <c r="Q1904" s="1206">
        <v>38000</v>
      </c>
      <c r="R1904" s="1207">
        <v>311492</v>
      </c>
    </row>
    <row r="1905" spans="1:18">
      <c r="A1905" s="1195" t="s">
        <v>2018</v>
      </c>
      <c r="B1905" s="1196" t="s">
        <v>1797</v>
      </c>
      <c r="C1905" s="1196" t="s">
        <v>1798</v>
      </c>
      <c r="D1905" s="1196" t="s">
        <v>108</v>
      </c>
      <c r="E1905" s="1197">
        <v>39805</v>
      </c>
      <c r="F1905" s="1198" t="s">
        <v>26</v>
      </c>
      <c r="G1905" s="1199">
        <v>10300000</v>
      </c>
      <c r="H1905" s="1199">
        <v>0</v>
      </c>
      <c r="I1905" s="1199">
        <v>11172638.890000001</v>
      </c>
      <c r="J1905" s="1200" t="s">
        <v>704</v>
      </c>
      <c r="K1905" s="1201"/>
      <c r="L1905" s="1202"/>
      <c r="M1905" s="1203"/>
      <c r="N1905" s="1204"/>
      <c r="O1905" s="1205"/>
      <c r="P1905" s="1205"/>
      <c r="Q1905" s="1206"/>
      <c r="R1905" s="1207"/>
    </row>
    <row r="1906" spans="1:18">
      <c r="A1906" s="1195"/>
      <c r="B1906" s="1196" t="s">
        <v>1797</v>
      </c>
      <c r="C1906" s="1196" t="s">
        <v>1798</v>
      </c>
      <c r="D1906" s="1196" t="s">
        <v>108</v>
      </c>
      <c r="E1906" s="1197">
        <v>40424</v>
      </c>
      <c r="F1906" s="1198"/>
      <c r="G1906" s="1199"/>
      <c r="H1906" s="1199"/>
      <c r="I1906" s="1199"/>
      <c r="J1906" s="1200"/>
      <c r="K1906" s="1201">
        <v>10300000</v>
      </c>
      <c r="L1906" s="1202"/>
      <c r="M1906" s="1203">
        <v>10300</v>
      </c>
      <c r="N1906" s="1204">
        <v>1000</v>
      </c>
      <c r="O1906" s="1205"/>
      <c r="P1906" s="1205"/>
      <c r="Q1906" s="1206"/>
      <c r="R1906" s="1207"/>
    </row>
    <row r="1907" spans="1:18">
      <c r="A1907" s="1195" t="s">
        <v>2010</v>
      </c>
      <c r="B1907" s="1196" t="s">
        <v>1799</v>
      </c>
      <c r="C1907" s="1196" t="s">
        <v>1800</v>
      </c>
      <c r="D1907" s="1196" t="s">
        <v>105</v>
      </c>
      <c r="E1907" s="1197">
        <v>39955</v>
      </c>
      <c r="F1907" s="1198" t="s">
        <v>160</v>
      </c>
      <c r="G1907" s="1199">
        <v>14400000</v>
      </c>
      <c r="H1907" s="1199">
        <v>0</v>
      </c>
      <c r="I1907" s="1199">
        <v>18882079.620000001</v>
      </c>
      <c r="J1907" s="1200" t="s">
        <v>655</v>
      </c>
      <c r="K1907" s="1201"/>
      <c r="L1907" s="1202"/>
      <c r="M1907" s="1203"/>
      <c r="N1907" s="1204"/>
      <c r="O1907" s="1205"/>
      <c r="P1907" s="1205"/>
      <c r="Q1907" s="1206"/>
      <c r="R1907" s="1207"/>
    </row>
    <row r="1908" spans="1:18">
      <c r="A1908" s="1195"/>
      <c r="B1908" s="1196" t="s">
        <v>1799</v>
      </c>
      <c r="C1908" s="1196" t="s">
        <v>1800</v>
      </c>
      <c r="D1908" s="1196" t="s">
        <v>105</v>
      </c>
      <c r="E1908" s="1197">
        <v>41093</v>
      </c>
      <c r="F1908" s="1198"/>
      <c r="G1908" s="1199"/>
      <c r="H1908" s="1199"/>
      <c r="I1908" s="1199"/>
      <c r="J1908" s="1200"/>
      <c r="K1908" s="1201">
        <v>14400000</v>
      </c>
      <c r="L1908" s="1202"/>
      <c r="M1908" s="1203">
        <v>14400000</v>
      </c>
      <c r="N1908" s="1204">
        <v>1</v>
      </c>
      <c r="O1908" s="1205"/>
      <c r="P1908" s="1205"/>
      <c r="Q1908" s="1206">
        <v>720000</v>
      </c>
      <c r="R1908" s="1207">
        <v>720000</v>
      </c>
    </row>
    <row r="1909" spans="1:18">
      <c r="A1909" s="1195"/>
      <c r="B1909" s="1196" t="s">
        <v>1801</v>
      </c>
      <c r="C1909" s="1196" t="s">
        <v>1802</v>
      </c>
      <c r="D1909" s="1196" t="s">
        <v>105</v>
      </c>
      <c r="E1909" s="1197">
        <v>39787</v>
      </c>
      <c r="F1909" s="1198" t="s">
        <v>26</v>
      </c>
      <c r="G1909" s="1199">
        <v>180000000</v>
      </c>
      <c r="H1909" s="1199">
        <v>0</v>
      </c>
      <c r="I1909" s="1199">
        <v>210367527</v>
      </c>
      <c r="J1909" s="1200" t="s">
        <v>671</v>
      </c>
      <c r="K1909" s="1201"/>
      <c r="L1909" s="1202"/>
      <c r="M1909" s="1203"/>
      <c r="N1909" s="1204"/>
      <c r="O1909" s="1205"/>
      <c r="P1909" s="1205"/>
      <c r="Q1909" s="1206"/>
      <c r="R1909" s="1207"/>
    </row>
    <row r="1910" spans="1:18">
      <c r="A1910" s="1195"/>
      <c r="B1910" s="1196" t="s">
        <v>1801</v>
      </c>
      <c r="C1910" s="1196" t="s">
        <v>1802</v>
      </c>
      <c r="D1910" s="1196" t="s">
        <v>105</v>
      </c>
      <c r="E1910" s="1197">
        <v>41359</v>
      </c>
      <c r="F1910" s="1198"/>
      <c r="G1910" s="1199"/>
      <c r="H1910" s="1199"/>
      <c r="I1910" s="1199"/>
      <c r="J1910" s="1200"/>
      <c r="K1910" s="1201">
        <v>1516900</v>
      </c>
      <c r="L1910" s="1202"/>
      <c r="M1910" s="1203">
        <v>1576</v>
      </c>
      <c r="N1910" s="1204">
        <v>962.5</v>
      </c>
      <c r="O1910" s="1205">
        <v>-59100</v>
      </c>
      <c r="P1910" s="1205"/>
      <c r="Q1910" s="1206"/>
      <c r="R1910" s="1207"/>
    </row>
    <row r="1911" spans="1:18">
      <c r="A1911" s="1195"/>
      <c r="B1911" s="1196" t="s">
        <v>1801</v>
      </c>
      <c r="C1911" s="1196" t="s">
        <v>1802</v>
      </c>
      <c r="D1911" s="1196" t="s">
        <v>105</v>
      </c>
      <c r="E1911" s="1197">
        <v>41360</v>
      </c>
      <c r="F1911" s="1198"/>
      <c r="G1911" s="1199"/>
      <c r="H1911" s="1199"/>
      <c r="I1911" s="1199"/>
      <c r="J1911" s="1200"/>
      <c r="K1911" s="1201">
        <v>12587575</v>
      </c>
      <c r="L1911" s="1202"/>
      <c r="M1911" s="1203">
        <v>13078</v>
      </c>
      <c r="N1911" s="1204">
        <v>962.5</v>
      </c>
      <c r="O1911" s="1205">
        <v>-490425</v>
      </c>
      <c r="P1911" s="1205"/>
      <c r="Q1911" s="1206"/>
      <c r="R1911" s="1207"/>
    </row>
    <row r="1912" spans="1:18">
      <c r="A1912" s="1195"/>
      <c r="B1912" s="1196" t="s">
        <v>1801</v>
      </c>
      <c r="C1912" s="1196" t="s">
        <v>1802</v>
      </c>
      <c r="D1912" s="1196" t="s">
        <v>105</v>
      </c>
      <c r="E1912" s="1197">
        <v>41361</v>
      </c>
      <c r="F1912" s="1198"/>
      <c r="G1912" s="1199"/>
      <c r="H1912" s="1199"/>
      <c r="I1912" s="1199"/>
      <c r="J1912" s="1200"/>
      <c r="K1912" s="1201">
        <v>159145525</v>
      </c>
      <c r="L1912" s="1202"/>
      <c r="M1912" s="1203">
        <v>165346</v>
      </c>
      <c r="N1912" s="1204">
        <v>962.5</v>
      </c>
      <c r="O1912" s="1205">
        <v>-6200475</v>
      </c>
      <c r="P1912" s="1205"/>
      <c r="Q1912" s="1206"/>
      <c r="R1912" s="1207"/>
    </row>
    <row r="1913" spans="1:18">
      <c r="A1913" s="1195"/>
      <c r="B1913" s="1196" t="s">
        <v>1801</v>
      </c>
      <c r="C1913" s="1196" t="s">
        <v>1802</v>
      </c>
      <c r="D1913" s="1196" t="s">
        <v>105</v>
      </c>
      <c r="E1913" s="1197">
        <v>41373</v>
      </c>
      <c r="F1913" s="1198"/>
      <c r="G1913" s="1199"/>
      <c r="H1913" s="1199"/>
      <c r="I1913" s="1199"/>
      <c r="J1913" s="1200"/>
      <c r="K1913" s="1201"/>
      <c r="L1913" s="1202">
        <v>-1732500</v>
      </c>
      <c r="M1913" s="1203"/>
      <c r="N1913" s="1204"/>
      <c r="O1913" s="1205"/>
      <c r="P1913" s="1205"/>
      <c r="Q1913" s="1206"/>
      <c r="R1913" s="1207"/>
    </row>
    <row r="1914" spans="1:18">
      <c r="A1914" s="1195"/>
      <c r="B1914" s="1196" t="s">
        <v>1801</v>
      </c>
      <c r="C1914" s="1196" t="s">
        <v>1802</v>
      </c>
      <c r="D1914" s="1196" t="s">
        <v>105</v>
      </c>
      <c r="E1914" s="1197">
        <v>41435</v>
      </c>
      <c r="F1914" s="1198"/>
      <c r="G1914" s="1199"/>
      <c r="H1914" s="1199"/>
      <c r="I1914" s="1199"/>
      <c r="J1914" s="1200"/>
      <c r="K1914" s="1201"/>
      <c r="L1914" s="1202"/>
      <c r="M1914" s="1203"/>
      <c r="N1914" s="1204"/>
      <c r="O1914" s="1205"/>
      <c r="P1914" s="1205"/>
      <c r="Q1914" s="1206">
        <v>6677</v>
      </c>
      <c r="R1914" s="1207">
        <v>219908.4</v>
      </c>
    </row>
    <row r="1915" spans="1:18">
      <c r="A1915" s="1195" t="s">
        <v>2041</v>
      </c>
      <c r="B1915" s="1196" t="s">
        <v>1803</v>
      </c>
      <c r="C1915" s="1196" t="s">
        <v>1804</v>
      </c>
      <c r="D1915" s="1196" t="s">
        <v>131</v>
      </c>
      <c r="E1915" s="1197">
        <v>39829</v>
      </c>
      <c r="F1915" s="1198" t="s">
        <v>49</v>
      </c>
      <c r="G1915" s="1199">
        <v>5658000</v>
      </c>
      <c r="H1915" s="1199">
        <v>0</v>
      </c>
      <c r="I1915" s="1199">
        <v>6649963.9199999999</v>
      </c>
      <c r="J1915" s="1200" t="s">
        <v>655</v>
      </c>
      <c r="K1915" s="1201"/>
      <c r="L1915" s="1202"/>
      <c r="M1915" s="1203"/>
      <c r="N1915" s="1204"/>
      <c r="O1915" s="1205"/>
      <c r="P1915" s="1205"/>
      <c r="Q1915" s="1206"/>
      <c r="R1915" s="1207"/>
    </row>
    <row r="1916" spans="1:18">
      <c r="A1916" s="1195"/>
      <c r="B1916" s="1196" t="s">
        <v>1803</v>
      </c>
      <c r="C1916" s="1196" t="s">
        <v>1804</v>
      </c>
      <c r="D1916" s="1196" t="s">
        <v>131</v>
      </c>
      <c r="E1916" s="1197">
        <v>40527</v>
      </c>
      <c r="F1916" s="1198"/>
      <c r="G1916" s="1199"/>
      <c r="H1916" s="1199"/>
      <c r="I1916" s="1199"/>
      <c r="J1916" s="1200"/>
      <c r="K1916" s="1201">
        <v>3000000</v>
      </c>
      <c r="L1916" s="1202"/>
      <c r="M1916" s="1203">
        <v>3000</v>
      </c>
      <c r="N1916" s="1204">
        <v>1000</v>
      </c>
      <c r="O1916" s="1205"/>
      <c r="P1916" s="1205"/>
      <c r="Q1916" s="1206"/>
      <c r="R1916" s="1207"/>
    </row>
    <row r="1917" spans="1:18">
      <c r="A1917" s="1195"/>
      <c r="B1917" s="1196" t="s">
        <v>1803</v>
      </c>
      <c r="C1917" s="1196" t="s">
        <v>1804</v>
      </c>
      <c r="D1917" s="1196" t="s">
        <v>131</v>
      </c>
      <c r="E1917" s="1197">
        <v>40801</v>
      </c>
      <c r="F1917" s="1198"/>
      <c r="G1917" s="1199"/>
      <c r="H1917" s="1199"/>
      <c r="I1917" s="1199"/>
      <c r="J1917" s="1200"/>
      <c r="K1917" s="1201">
        <v>2658000</v>
      </c>
      <c r="L1917" s="1202"/>
      <c r="M1917" s="1203">
        <v>2658</v>
      </c>
      <c r="N1917" s="1204">
        <v>1000</v>
      </c>
      <c r="O1917" s="1205"/>
      <c r="P1917" s="1205"/>
      <c r="Q1917" s="1206">
        <v>283000</v>
      </c>
      <c r="R1917" s="1207">
        <v>283</v>
      </c>
    </row>
    <row r="1918" spans="1:18">
      <c r="A1918" s="1195">
        <v>11</v>
      </c>
      <c r="B1918" s="1196" t="s">
        <v>1805</v>
      </c>
      <c r="C1918" s="1196" t="s">
        <v>1806</v>
      </c>
      <c r="D1918" s="1196" t="s">
        <v>151</v>
      </c>
      <c r="E1918" s="1197">
        <v>39787</v>
      </c>
      <c r="F1918" s="1198" t="s">
        <v>26</v>
      </c>
      <c r="G1918" s="1199">
        <v>20649000</v>
      </c>
      <c r="H1918" s="1199">
        <v>0</v>
      </c>
      <c r="I1918" s="1199">
        <v>28013814.5</v>
      </c>
      <c r="J1918" s="1200" t="s">
        <v>655</v>
      </c>
      <c r="K1918" s="1201"/>
      <c r="L1918" s="1202"/>
      <c r="M1918" s="1203"/>
      <c r="N1918" s="1204"/>
      <c r="O1918" s="1205"/>
      <c r="P1918" s="1205"/>
      <c r="Q1918" s="1206"/>
      <c r="R1918" s="1207"/>
    </row>
    <row r="1919" spans="1:18">
      <c r="A1919" s="1195"/>
      <c r="B1919" s="1196" t="s">
        <v>1805</v>
      </c>
      <c r="C1919" s="1196" t="s">
        <v>1806</v>
      </c>
      <c r="D1919" s="1196" t="s">
        <v>151</v>
      </c>
      <c r="E1919" s="1197">
        <v>41409</v>
      </c>
      <c r="F1919" s="1198"/>
      <c r="G1919" s="1199"/>
      <c r="H1919" s="1199"/>
      <c r="I1919" s="1199"/>
      <c r="J1919" s="1200"/>
      <c r="K1919" s="1201">
        <v>10324000</v>
      </c>
      <c r="L1919" s="1202"/>
      <c r="M1919" s="1203">
        <v>10324</v>
      </c>
      <c r="N1919" s="1204">
        <v>1000</v>
      </c>
      <c r="O1919" s="1205"/>
      <c r="P1919" s="1205"/>
      <c r="Q1919" s="1206"/>
      <c r="R1919" s="1207"/>
    </row>
    <row r="1920" spans="1:18">
      <c r="A1920" s="1195"/>
      <c r="B1920" s="1196" t="s">
        <v>1805</v>
      </c>
      <c r="C1920" s="1196" t="s">
        <v>1806</v>
      </c>
      <c r="D1920" s="1196" t="s">
        <v>151</v>
      </c>
      <c r="E1920" s="1197">
        <v>41458</v>
      </c>
      <c r="F1920" s="1198"/>
      <c r="G1920" s="1199"/>
      <c r="H1920" s="1199"/>
      <c r="I1920" s="1199"/>
      <c r="J1920" s="1200"/>
      <c r="K1920" s="1201">
        <v>10325000</v>
      </c>
      <c r="L1920" s="1202"/>
      <c r="M1920" s="1203">
        <v>10325</v>
      </c>
      <c r="N1920" s="1204">
        <v>1000</v>
      </c>
      <c r="O1920" s="1205"/>
      <c r="P1920" s="1205"/>
      <c r="Q1920" s="1206"/>
      <c r="R1920" s="1207"/>
    </row>
    <row r="1921" spans="1:18">
      <c r="A1921" s="1195"/>
      <c r="B1921" s="1196" t="s">
        <v>1805</v>
      </c>
      <c r="C1921" s="1196" t="s">
        <v>1806</v>
      </c>
      <c r="D1921" s="1196" t="s">
        <v>151</v>
      </c>
      <c r="E1921" s="1197">
        <v>41514</v>
      </c>
      <c r="F1921" s="1198"/>
      <c r="G1921" s="1199"/>
      <c r="H1921" s="1199"/>
      <c r="I1921" s="1199"/>
      <c r="J1921" s="1200"/>
      <c r="K1921" s="1201"/>
      <c r="L1921" s="1202"/>
      <c r="M1921" s="1203"/>
      <c r="N1921" s="1204"/>
      <c r="O1921" s="1205"/>
      <c r="P1921" s="1205"/>
      <c r="Q1921" s="1206">
        <v>2707314</v>
      </c>
      <c r="R1921" s="1207">
        <v>764778</v>
      </c>
    </row>
    <row r="1922" spans="1:18">
      <c r="A1922" s="1195">
        <v>8</v>
      </c>
      <c r="B1922" s="1196" t="s">
        <v>1807</v>
      </c>
      <c r="C1922" s="1196" t="s">
        <v>1808</v>
      </c>
      <c r="D1922" s="1196" t="s">
        <v>101</v>
      </c>
      <c r="E1922" s="1197">
        <v>39955</v>
      </c>
      <c r="F1922" s="1198" t="s">
        <v>49</v>
      </c>
      <c r="G1922" s="1199">
        <v>9900000</v>
      </c>
      <c r="H1922" s="1199">
        <v>0</v>
      </c>
      <c r="I1922" s="1199">
        <v>12066668.65</v>
      </c>
      <c r="J1922" s="1200" t="s">
        <v>671</v>
      </c>
      <c r="K1922" s="1201"/>
      <c r="L1922" s="1202"/>
      <c r="M1922" s="1203"/>
      <c r="N1922" s="1204"/>
      <c r="O1922" s="1205"/>
      <c r="P1922" s="1205"/>
      <c r="Q1922" s="1206"/>
      <c r="R1922" s="1207"/>
    </row>
    <row r="1923" spans="1:18">
      <c r="A1923" s="1195"/>
      <c r="B1923" s="1196" t="s">
        <v>1807</v>
      </c>
      <c r="C1923" s="1196" t="s">
        <v>1808</v>
      </c>
      <c r="D1923" s="1196" t="s">
        <v>101</v>
      </c>
      <c r="E1923" s="1197">
        <v>41494</v>
      </c>
      <c r="F1923" s="1198"/>
      <c r="G1923" s="1199"/>
      <c r="H1923" s="1199"/>
      <c r="I1923" s="1199"/>
      <c r="J1923" s="1200"/>
      <c r="K1923" s="1201">
        <v>237527.5</v>
      </c>
      <c r="L1923" s="1202"/>
      <c r="M1923" s="1203">
        <v>250</v>
      </c>
      <c r="N1923" s="1204">
        <v>950.1</v>
      </c>
      <c r="O1923" s="1205">
        <v>-12472.5</v>
      </c>
      <c r="P1923" s="1205"/>
      <c r="Q1923" s="1206"/>
      <c r="R1923" s="1207"/>
    </row>
    <row r="1924" spans="1:18">
      <c r="A1924" s="1195"/>
      <c r="B1924" s="1196" t="s">
        <v>1807</v>
      </c>
      <c r="C1924" s="1196" t="s">
        <v>1808</v>
      </c>
      <c r="D1924" s="1196" t="s">
        <v>101</v>
      </c>
      <c r="E1924" s="1197">
        <v>41498</v>
      </c>
      <c r="F1924" s="1198"/>
      <c r="G1924" s="1199"/>
      <c r="H1924" s="1199"/>
      <c r="I1924" s="1199"/>
      <c r="J1924" s="1200"/>
      <c r="K1924" s="1201">
        <v>9168561.5</v>
      </c>
      <c r="L1924" s="1202"/>
      <c r="M1924" s="1203">
        <v>9650</v>
      </c>
      <c r="N1924" s="1204">
        <v>950.1</v>
      </c>
      <c r="O1924" s="1205">
        <v>-481438.5</v>
      </c>
      <c r="P1924" s="1205"/>
      <c r="Q1924" s="1206">
        <v>476573.62</v>
      </c>
      <c r="R1924" s="1207">
        <v>495</v>
      </c>
    </row>
    <row r="1925" spans="1:18">
      <c r="A1925" s="1195"/>
      <c r="B1925" s="1196" t="s">
        <v>1807</v>
      </c>
      <c r="C1925" s="1196" t="s">
        <v>1808</v>
      </c>
      <c r="D1925" s="1196" t="s">
        <v>101</v>
      </c>
      <c r="E1925" s="1197">
        <v>41529</v>
      </c>
      <c r="F1925" s="1198"/>
      <c r="G1925" s="1199"/>
      <c r="H1925" s="1199"/>
      <c r="I1925" s="1199"/>
      <c r="J1925" s="1200"/>
      <c r="K1925" s="1201"/>
      <c r="L1925" s="1202">
        <v>-94060.89</v>
      </c>
      <c r="M1925" s="1203"/>
      <c r="N1925" s="1204"/>
      <c r="O1925" s="1205"/>
      <c r="P1925" s="1205"/>
      <c r="Q1925" s="1206"/>
      <c r="R1925" s="1207"/>
    </row>
    <row r="1926" spans="1:18">
      <c r="A1926" s="1195" t="s">
        <v>2072</v>
      </c>
      <c r="B1926" s="1196" t="s">
        <v>1809</v>
      </c>
      <c r="C1926" s="1196" t="s">
        <v>1810</v>
      </c>
      <c r="D1926" s="1196" t="s">
        <v>107</v>
      </c>
      <c r="E1926" s="1197">
        <v>39983</v>
      </c>
      <c r="F1926" s="1198" t="s">
        <v>159</v>
      </c>
      <c r="G1926" s="1199">
        <v>11926000</v>
      </c>
      <c r="H1926" s="1199">
        <v>0</v>
      </c>
      <c r="I1926" s="1199">
        <v>12948886.4</v>
      </c>
      <c r="J1926" s="1200" t="s">
        <v>655</v>
      </c>
      <c r="K1926" s="1201"/>
      <c r="L1926" s="1202"/>
      <c r="M1926" s="1203"/>
      <c r="N1926" s="1204"/>
      <c r="O1926" s="1205"/>
      <c r="P1926" s="1205"/>
      <c r="Q1926" s="1206"/>
      <c r="R1926" s="1207"/>
    </row>
    <row r="1927" spans="1:18">
      <c r="A1927" s="1195"/>
      <c r="B1927" s="1196" t="s">
        <v>1809</v>
      </c>
      <c r="C1927" s="1196" t="s">
        <v>1810</v>
      </c>
      <c r="D1927" s="1196" t="s">
        <v>107</v>
      </c>
      <c r="E1927" s="1197">
        <v>40389</v>
      </c>
      <c r="F1927" s="1198"/>
      <c r="G1927" s="1199"/>
      <c r="H1927" s="1199"/>
      <c r="I1927" s="1199"/>
      <c r="J1927" s="1200"/>
      <c r="K1927" s="1201">
        <v>11926000</v>
      </c>
      <c r="L1927" s="1202"/>
      <c r="M1927" s="1203">
        <v>11926000</v>
      </c>
      <c r="N1927" s="1204">
        <v>1</v>
      </c>
      <c r="O1927" s="1205"/>
      <c r="P1927" s="1205"/>
      <c r="Q1927" s="1206"/>
      <c r="R1927" s="1207"/>
    </row>
    <row r="1928" spans="1:18">
      <c r="A1928" s="1195">
        <v>8</v>
      </c>
      <c r="B1928" s="1196" t="s">
        <v>1811</v>
      </c>
      <c r="C1928" s="1196" t="s">
        <v>1812</v>
      </c>
      <c r="D1928" s="1196" t="s">
        <v>81</v>
      </c>
      <c r="E1928" s="1197">
        <v>39850</v>
      </c>
      <c r="F1928" s="1198" t="s">
        <v>49</v>
      </c>
      <c r="G1928" s="1199">
        <v>2861000</v>
      </c>
      <c r="H1928" s="1199">
        <v>2861000</v>
      </c>
      <c r="I1928" s="1199">
        <v>432678</v>
      </c>
      <c r="J1928" s="1200" t="s">
        <v>660</v>
      </c>
      <c r="K1928" s="1201"/>
      <c r="L1928" s="1202"/>
      <c r="M1928" s="1203"/>
      <c r="N1928" s="1204"/>
      <c r="O1928" s="1205"/>
      <c r="P1928" s="1205"/>
      <c r="Q1928" s="1206"/>
      <c r="R1928" s="1207"/>
    </row>
    <row r="1929" spans="1:18">
      <c r="A1929" s="1195" t="s">
        <v>2009</v>
      </c>
      <c r="B1929" s="1196" t="s">
        <v>1813</v>
      </c>
      <c r="C1929" s="1196" t="s">
        <v>1814</v>
      </c>
      <c r="D1929" s="1196" t="s">
        <v>55</v>
      </c>
      <c r="E1929" s="1197">
        <v>39805</v>
      </c>
      <c r="F1929" s="1198" t="s">
        <v>49</v>
      </c>
      <c r="G1929" s="1199">
        <v>10000000</v>
      </c>
      <c r="H1929" s="1199">
        <v>0</v>
      </c>
      <c r="I1929" s="1199">
        <v>12916040.83</v>
      </c>
      <c r="J1929" s="1200" t="s">
        <v>655</v>
      </c>
      <c r="K1929" s="1201"/>
      <c r="L1929" s="1202"/>
      <c r="M1929" s="1203"/>
      <c r="N1929" s="1204"/>
      <c r="O1929" s="1205"/>
      <c r="P1929" s="1205"/>
      <c r="Q1929" s="1206"/>
      <c r="R1929" s="1207"/>
    </row>
    <row r="1930" spans="1:18">
      <c r="A1930" s="1195"/>
      <c r="B1930" s="1196" t="s">
        <v>1813</v>
      </c>
      <c r="C1930" s="1196" t="s">
        <v>1814</v>
      </c>
      <c r="D1930" s="1196" t="s">
        <v>55</v>
      </c>
      <c r="E1930" s="1197">
        <v>41367</v>
      </c>
      <c r="F1930" s="1198"/>
      <c r="G1930" s="1199"/>
      <c r="H1930" s="1199"/>
      <c r="I1930" s="1199"/>
      <c r="J1930" s="1200"/>
      <c r="K1930" s="1201">
        <v>7742000</v>
      </c>
      <c r="L1930" s="1202"/>
      <c r="M1930" s="1203">
        <v>7742</v>
      </c>
      <c r="N1930" s="1204">
        <v>1000</v>
      </c>
      <c r="O1930" s="1205"/>
      <c r="P1930" s="1205"/>
      <c r="Q1930" s="1206"/>
      <c r="R1930" s="1207"/>
    </row>
    <row r="1931" spans="1:18">
      <c r="A1931" s="1195"/>
      <c r="B1931" s="1196" t="s">
        <v>1813</v>
      </c>
      <c r="C1931" s="1196" t="s">
        <v>1814</v>
      </c>
      <c r="D1931" s="1196" t="s">
        <v>55</v>
      </c>
      <c r="E1931" s="1197">
        <v>41563</v>
      </c>
      <c r="F1931" s="1198"/>
      <c r="G1931" s="1199"/>
      <c r="H1931" s="1199"/>
      <c r="I1931" s="1199"/>
      <c r="J1931" s="1200"/>
      <c r="K1931" s="1201">
        <v>2258000</v>
      </c>
      <c r="L1931" s="1202"/>
      <c r="M1931" s="1203">
        <v>2258</v>
      </c>
      <c r="N1931" s="1204">
        <v>1000</v>
      </c>
      <c r="O1931" s="1205"/>
      <c r="P1931" s="1205"/>
      <c r="Q1931" s="1206">
        <v>500000</v>
      </c>
      <c r="R1931" s="1207">
        <v>500</v>
      </c>
    </row>
    <row r="1932" spans="1:18">
      <c r="A1932" s="1195" t="s">
        <v>1977</v>
      </c>
      <c r="B1932" s="1196" t="s">
        <v>1815</v>
      </c>
      <c r="C1932" s="1196" t="s">
        <v>1816</v>
      </c>
      <c r="D1932" s="1196" t="s">
        <v>81</v>
      </c>
      <c r="E1932" s="1197">
        <v>39843</v>
      </c>
      <c r="F1932" s="1198" t="s">
        <v>49</v>
      </c>
      <c r="G1932" s="1199">
        <v>7700000</v>
      </c>
      <c r="H1932" s="1199">
        <v>0</v>
      </c>
      <c r="I1932" s="1199">
        <v>9403400.5</v>
      </c>
      <c r="J1932" s="1200" t="s">
        <v>655</v>
      </c>
      <c r="K1932" s="1201"/>
      <c r="L1932" s="1202"/>
      <c r="M1932" s="1203"/>
      <c r="N1932" s="1204"/>
      <c r="O1932" s="1205"/>
      <c r="P1932" s="1205"/>
      <c r="Q1932" s="1206"/>
      <c r="R1932" s="1207"/>
    </row>
    <row r="1933" spans="1:18">
      <c r="A1933" s="1195"/>
      <c r="B1933" s="1196" t="s">
        <v>1815</v>
      </c>
      <c r="C1933" s="1196" t="s">
        <v>1816</v>
      </c>
      <c r="D1933" s="1196" t="s">
        <v>81</v>
      </c>
      <c r="E1933" s="1197">
        <v>40989</v>
      </c>
      <c r="F1933" s="1198"/>
      <c r="G1933" s="1199"/>
      <c r="H1933" s="1199"/>
      <c r="I1933" s="1199"/>
      <c r="J1933" s="1200"/>
      <c r="K1933" s="1201">
        <v>7700000</v>
      </c>
      <c r="L1933" s="1202"/>
      <c r="M1933" s="1203">
        <v>7700</v>
      </c>
      <c r="N1933" s="1204">
        <v>1000</v>
      </c>
      <c r="O1933" s="1205"/>
      <c r="P1933" s="1205"/>
      <c r="Q1933" s="1206">
        <v>385000</v>
      </c>
      <c r="R1933" s="1207">
        <v>385</v>
      </c>
    </row>
    <row r="1934" spans="1:18">
      <c r="A1934" s="1195">
        <v>8</v>
      </c>
      <c r="B1934" s="1196" t="s">
        <v>1817</v>
      </c>
      <c r="C1934" s="1196" t="s">
        <v>1818</v>
      </c>
      <c r="D1934" s="1196" t="s">
        <v>81</v>
      </c>
      <c r="E1934" s="1197">
        <v>39822</v>
      </c>
      <c r="F1934" s="1198" t="s">
        <v>49</v>
      </c>
      <c r="G1934" s="1199">
        <v>5500000</v>
      </c>
      <c r="H1934" s="1199">
        <v>0</v>
      </c>
      <c r="I1934" s="1199">
        <v>2947090.75</v>
      </c>
      <c r="J1934" s="1200" t="s">
        <v>671</v>
      </c>
      <c r="K1934" s="1201"/>
      <c r="L1934" s="1202"/>
      <c r="M1934" s="1203"/>
      <c r="N1934" s="1204"/>
      <c r="O1934" s="1205"/>
      <c r="P1934" s="1205"/>
      <c r="Q1934" s="1206"/>
      <c r="R1934" s="1207"/>
    </row>
    <row r="1935" spans="1:18">
      <c r="A1935" s="1195"/>
      <c r="B1935" s="1196" t="s">
        <v>1817</v>
      </c>
      <c r="C1935" s="1196" t="s">
        <v>1818</v>
      </c>
      <c r="D1935" s="1196" t="s">
        <v>81</v>
      </c>
      <c r="E1935" s="1197">
        <v>41568</v>
      </c>
      <c r="F1935" s="1198"/>
      <c r="G1935" s="1199"/>
      <c r="H1935" s="1199"/>
      <c r="I1935" s="1199"/>
      <c r="J1935" s="1200"/>
      <c r="K1935" s="1201">
        <v>2296800</v>
      </c>
      <c r="L1935" s="1202"/>
      <c r="M1935" s="1203">
        <v>5500</v>
      </c>
      <c r="N1935" s="1204">
        <v>417.6</v>
      </c>
      <c r="O1935" s="1205">
        <v>-3203200</v>
      </c>
      <c r="P1935" s="1205"/>
      <c r="Q1935" s="1206">
        <v>45815.25</v>
      </c>
      <c r="R1935" s="1207">
        <v>275</v>
      </c>
    </row>
    <row r="1936" spans="1:18">
      <c r="A1936" s="1195"/>
      <c r="B1936" s="1196" t="s">
        <v>1817</v>
      </c>
      <c r="C1936" s="1196" t="s">
        <v>1818</v>
      </c>
      <c r="D1936" s="1196" t="s">
        <v>81</v>
      </c>
      <c r="E1936" s="1197">
        <v>41645</v>
      </c>
      <c r="F1936" s="1198"/>
      <c r="G1936" s="1199"/>
      <c r="H1936" s="1199"/>
      <c r="I1936" s="1199"/>
      <c r="J1936" s="1200"/>
      <c r="K1936" s="1201"/>
      <c r="L1936" s="1202">
        <v>-25000</v>
      </c>
      <c r="M1936" s="1203"/>
      <c r="N1936" s="1204"/>
      <c r="O1936" s="1205"/>
      <c r="P1936" s="1205"/>
      <c r="Q1936" s="1206"/>
      <c r="R1936" s="1207"/>
    </row>
    <row r="1937" spans="1:18">
      <c r="A1937" s="1195">
        <v>11</v>
      </c>
      <c r="B1937" s="1196" t="s">
        <v>1819</v>
      </c>
      <c r="C1937" s="1196" t="s">
        <v>1296</v>
      </c>
      <c r="D1937" s="1196" t="s">
        <v>131</v>
      </c>
      <c r="E1937" s="1197">
        <v>39794</v>
      </c>
      <c r="F1937" s="1198" t="s">
        <v>26</v>
      </c>
      <c r="G1937" s="1199">
        <v>16019000</v>
      </c>
      <c r="H1937" s="1199">
        <v>0</v>
      </c>
      <c r="I1937" s="1199">
        <v>21311670.48</v>
      </c>
      <c r="J1937" s="1200" t="s">
        <v>655</v>
      </c>
      <c r="K1937" s="1201"/>
      <c r="L1937" s="1202"/>
      <c r="M1937" s="1203"/>
      <c r="N1937" s="1204"/>
      <c r="O1937" s="1205"/>
      <c r="P1937" s="1205"/>
      <c r="Q1937" s="1206"/>
      <c r="R1937" s="1207"/>
    </row>
    <row r="1938" spans="1:18">
      <c r="A1938" s="1195"/>
      <c r="B1938" s="1196" t="s">
        <v>1819</v>
      </c>
      <c r="C1938" s="1196" t="s">
        <v>1296</v>
      </c>
      <c r="D1938" s="1196" t="s">
        <v>131</v>
      </c>
      <c r="E1938" s="1197">
        <v>41227</v>
      </c>
      <c r="F1938" s="1198"/>
      <c r="G1938" s="1199"/>
      <c r="H1938" s="1199"/>
      <c r="I1938" s="1199"/>
      <c r="J1938" s="1200"/>
      <c r="K1938" s="1201">
        <v>1600000</v>
      </c>
      <c r="L1938" s="1202"/>
      <c r="M1938" s="1203">
        <v>1600</v>
      </c>
      <c r="N1938" s="1204">
        <v>1000</v>
      </c>
      <c r="O1938" s="1205"/>
      <c r="P1938" s="1205"/>
      <c r="Q1938" s="1206"/>
      <c r="R1938" s="1207"/>
    </row>
    <row r="1939" spans="1:18">
      <c r="A1939" s="1195"/>
      <c r="B1939" s="1196" t="s">
        <v>1819</v>
      </c>
      <c r="C1939" s="1196" t="s">
        <v>1296</v>
      </c>
      <c r="D1939" s="1196" t="s">
        <v>131</v>
      </c>
      <c r="E1939" s="1197">
        <v>41325</v>
      </c>
      <c r="F1939" s="1198"/>
      <c r="G1939" s="1199"/>
      <c r="H1939" s="1199"/>
      <c r="I1939" s="1199"/>
      <c r="J1939" s="1200"/>
      <c r="K1939" s="1201">
        <v>1600000</v>
      </c>
      <c r="L1939" s="1202"/>
      <c r="M1939" s="1203">
        <v>1600</v>
      </c>
      <c r="N1939" s="1204">
        <v>1000</v>
      </c>
      <c r="O1939" s="1205"/>
      <c r="P1939" s="1205"/>
      <c r="Q1939" s="1206"/>
      <c r="R1939" s="1207"/>
    </row>
    <row r="1940" spans="1:18">
      <c r="A1940" s="1195"/>
      <c r="B1940" s="1196" t="s">
        <v>1819</v>
      </c>
      <c r="C1940" s="1196" t="s">
        <v>1296</v>
      </c>
      <c r="D1940" s="1196" t="s">
        <v>131</v>
      </c>
      <c r="E1940" s="1197">
        <v>41409</v>
      </c>
      <c r="F1940" s="1198"/>
      <c r="G1940" s="1199"/>
      <c r="H1940" s="1199"/>
      <c r="I1940" s="1199"/>
      <c r="J1940" s="1200"/>
      <c r="K1940" s="1201">
        <v>1600000</v>
      </c>
      <c r="L1940" s="1202"/>
      <c r="M1940" s="1203">
        <v>1600</v>
      </c>
      <c r="N1940" s="1204">
        <v>1000</v>
      </c>
      <c r="O1940" s="1205"/>
      <c r="P1940" s="1205"/>
      <c r="Q1940" s="1206"/>
      <c r="R1940" s="1207"/>
    </row>
    <row r="1941" spans="1:18">
      <c r="A1941" s="1195"/>
      <c r="B1941" s="1196" t="s">
        <v>1819</v>
      </c>
      <c r="C1941" s="1196" t="s">
        <v>1296</v>
      </c>
      <c r="D1941" s="1196" t="s">
        <v>131</v>
      </c>
      <c r="E1941" s="1197">
        <v>41500</v>
      </c>
      <c r="F1941" s="1198"/>
      <c r="G1941" s="1199"/>
      <c r="H1941" s="1199"/>
      <c r="I1941" s="1199"/>
      <c r="J1941" s="1200"/>
      <c r="K1941" s="1201">
        <v>1600000</v>
      </c>
      <c r="L1941" s="1202"/>
      <c r="M1941" s="1203">
        <v>1600</v>
      </c>
      <c r="N1941" s="1204">
        <v>1000</v>
      </c>
      <c r="O1941" s="1205"/>
      <c r="P1941" s="1205"/>
      <c r="Q1941" s="1206"/>
      <c r="R1941" s="1207"/>
    </row>
    <row r="1942" spans="1:18">
      <c r="A1942" s="1195"/>
      <c r="B1942" s="1196" t="s">
        <v>1819</v>
      </c>
      <c r="C1942" s="1196" t="s">
        <v>1296</v>
      </c>
      <c r="D1942" s="1196" t="s">
        <v>131</v>
      </c>
      <c r="E1942" s="1197">
        <v>41563</v>
      </c>
      <c r="F1942" s="1198"/>
      <c r="G1942" s="1199"/>
      <c r="H1942" s="1199"/>
      <c r="I1942" s="1199"/>
      <c r="J1942" s="1200"/>
      <c r="K1942" s="1201">
        <v>9619000</v>
      </c>
      <c r="L1942" s="1202"/>
      <c r="M1942" s="1203">
        <v>9619</v>
      </c>
      <c r="N1942" s="1204">
        <v>1000</v>
      </c>
      <c r="O1942" s="1205"/>
      <c r="P1942" s="1205"/>
      <c r="Q1942" s="1206"/>
      <c r="R1942" s="1207"/>
    </row>
    <row r="1943" spans="1:18">
      <c r="A1943" s="1195"/>
      <c r="B1943" s="1196" t="s">
        <v>1819</v>
      </c>
      <c r="C1943" s="1196" t="s">
        <v>1296</v>
      </c>
      <c r="D1943" s="1196" t="s">
        <v>131</v>
      </c>
      <c r="E1943" s="1197">
        <v>41591</v>
      </c>
      <c r="F1943" s="1198"/>
      <c r="G1943" s="1199"/>
      <c r="H1943" s="1199"/>
      <c r="I1943" s="1199"/>
      <c r="J1943" s="1200"/>
      <c r="K1943" s="1201"/>
      <c r="L1943" s="1202"/>
      <c r="M1943" s="1203"/>
      <c r="N1943" s="1204"/>
      <c r="O1943" s="1205"/>
      <c r="P1943" s="1205"/>
      <c r="Q1943" s="1206">
        <v>1547891.58</v>
      </c>
      <c r="R1943" s="1207">
        <v>344742</v>
      </c>
    </row>
    <row r="1944" spans="1:18">
      <c r="A1944" s="1195" t="s">
        <v>1992</v>
      </c>
      <c r="B1944" s="1196" t="s">
        <v>1820</v>
      </c>
      <c r="C1944" s="1196" t="s">
        <v>1821</v>
      </c>
      <c r="D1944" s="1196" t="s">
        <v>38</v>
      </c>
      <c r="E1944" s="1197">
        <v>40165</v>
      </c>
      <c r="F1944" s="1198" t="s">
        <v>49</v>
      </c>
      <c r="G1944" s="1199">
        <v>1300000</v>
      </c>
      <c r="H1944" s="1199">
        <v>0</v>
      </c>
      <c r="I1944" s="1199">
        <v>1489774.73</v>
      </c>
      <c r="J1944" s="1200" t="s">
        <v>655</v>
      </c>
      <c r="K1944" s="1201"/>
      <c r="L1944" s="1202"/>
      <c r="M1944" s="1203"/>
      <c r="N1944" s="1204"/>
      <c r="O1944" s="1205"/>
      <c r="P1944" s="1205"/>
      <c r="Q1944" s="1206"/>
      <c r="R1944" s="1207"/>
    </row>
    <row r="1945" spans="1:18">
      <c r="A1945" s="1195"/>
      <c r="B1945" s="1196" t="s">
        <v>1820</v>
      </c>
      <c r="C1945" s="1196" t="s">
        <v>1821</v>
      </c>
      <c r="D1945" s="1196" t="s">
        <v>38</v>
      </c>
      <c r="E1945" s="1197">
        <v>40808</v>
      </c>
      <c r="F1945" s="1198"/>
      <c r="G1945" s="1199"/>
      <c r="H1945" s="1199"/>
      <c r="I1945" s="1199"/>
      <c r="J1945" s="1200"/>
      <c r="K1945" s="1201">
        <v>1300000</v>
      </c>
      <c r="L1945" s="1202"/>
      <c r="M1945" s="1203">
        <v>1300</v>
      </c>
      <c r="N1945" s="1204">
        <v>1000</v>
      </c>
      <c r="O1945" s="1205"/>
      <c r="P1945" s="1205"/>
      <c r="Q1945" s="1206">
        <v>65000</v>
      </c>
      <c r="R1945" s="1207">
        <v>65</v>
      </c>
    </row>
    <row r="1946" spans="1:18">
      <c r="A1946" s="1195">
        <v>11</v>
      </c>
      <c r="B1946" s="1196" t="s">
        <v>1822</v>
      </c>
      <c r="C1946" s="1196" t="s">
        <v>1526</v>
      </c>
      <c r="D1946" s="1196" t="s">
        <v>151</v>
      </c>
      <c r="E1946" s="1197">
        <v>39766</v>
      </c>
      <c r="F1946" s="1198" t="s">
        <v>26</v>
      </c>
      <c r="G1946" s="1199">
        <v>300000000</v>
      </c>
      <c r="H1946" s="1199">
        <v>0</v>
      </c>
      <c r="I1946" s="1199">
        <v>318400781.94</v>
      </c>
      <c r="J1946" s="1200" t="s">
        <v>655</v>
      </c>
      <c r="K1946" s="1201"/>
      <c r="L1946" s="1202"/>
      <c r="M1946" s="1203"/>
      <c r="N1946" s="1204"/>
      <c r="O1946" s="1205"/>
      <c r="P1946" s="1205"/>
      <c r="Q1946" s="1206"/>
      <c r="R1946" s="1207"/>
    </row>
    <row r="1947" spans="1:18">
      <c r="A1947" s="1195"/>
      <c r="B1947" s="1196" t="s">
        <v>1822</v>
      </c>
      <c r="C1947" s="1196" t="s">
        <v>1526</v>
      </c>
      <c r="D1947" s="1196" t="s">
        <v>151</v>
      </c>
      <c r="E1947" s="1197">
        <v>39967</v>
      </c>
      <c r="F1947" s="1198"/>
      <c r="G1947" s="1199"/>
      <c r="H1947" s="1199"/>
      <c r="I1947" s="1199"/>
      <c r="J1947" s="1200"/>
      <c r="K1947" s="1201">
        <v>75000000</v>
      </c>
      <c r="L1947" s="1202"/>
      <c r="M1947" s="1203">
        <v>75000</v>
      </c>
      <c r="N1947" s="1204">
        <v>1000</v>
      </c>
      <c r="O1947" s="1205"/>
      <c r="P1947" s="1205"/>
      <c r="Q1947" s="1206"/>
      <c r="R1947" s="1207"/>
    </row>
    <row r="1948" spans="1:18">
      <c r="A1948" s="1195"/>
      <c r="B1948" s="1196" t="s">
        <v>1822</v>
      </c>
      <c r="C1948" s="1196" t="s">
        <v>1526</v>
      </c>
      <c r="D1948" s="1196" t="s">
        <v>151</v>
      </c>
      <c r="E1948" s="1197">
        <v>40079</v>
      </c>
      <c r="F1948" s="1198"/>
      <c r="G1948" s="1199"/>
      <c r="H1948" s="1199"/>
      <c r="I1948" s="1199"/>
      <c r="J1948" s="1200"/>
      <c r="K1948" s="1201">
        <v>125000000</v>
      </c>
      <c r="L1948" s="1202"/>
      <c r="M1948" s="1203">
        <v>125000</v>
      </c>
      <c r="N1948" s="1204">
        <v>1000</v>
      </c>
      <c r="O1948" s="1205"/>
      <c r="P1948" s="1205"/>
      <c r="Q1948" s="1206"/>
      <c r="R1948" s="1207"/>
    </row>
    <row r="1949" spans="1:18">
      <c r="A1949" s="1195"/>
      <c r="B1949" s="1196" t="s">
        <v>1822</v>
      </c>
      <c r="C1949" s="1196" t="s">
        <v>1526</v>
      </c>
      <c r="D1949" s="1196" t="s">
        <v>151</v>
      </c>
      <c r="E1949" s="1197">
        <v>40170</v>
      </c>
      <c r="F1949" s="1198"/>
      <c r="G1949" s="1199"/>
      <c r="H1949" s="1199"/>
      <c r="I1949" s="1199"/>
      <c r="J1949" s="1200"/>
      <c r="K1949" s="1201">
        <v>100000000</v>
      </c>
      <c r="L1949" s="1202"/>
      <c r="M1949" s="1203">
        <v>100000</v>
      </c>
      <c r="N1949" s="1204">
        <v>1000</v>
      </c>
      <c r="O1949" s="1205"/>
      <c r="P1949" s="1205"/>
      <c r="Q1949" s="1206"/>
      <c r="R1949" s="1207"/>
    </row>
    <row r="1950" spans="1:18">
      <c r="A1950" s="1195"/>
      <c r="B1950" s="1196" t="s">
        <v>1822</v>
      </c>
      <c r="C1950" s="1196" t="s">
        <v>1526</v>
      </c>
      <c r="D1950" s="1196" t="s">
        <v>151</v>
      </c>
      <c r="E1950" s="1197">
        <v>40322</v>
      </c>
      <c r="F1950" s="1198"/>
      <c r="G1950" s="1199"/>
      <c r="H1950" s="1199"/>
      <c r="I1950" s="1199"/>
      <c r="J1950" s="1200"/>
      <c r="K1950" s="1201"/>
      <c r="L1950" s="1202"/>
      <c r="M1950" s="1203"/>
      <c r="N1950" s="1204"/>
      <c r="O1950" s="1205"/>
      <c r="P1950" s="1205"/>
      <c r="Q1950" s="1206">
        <v>5421615.2699999996</v>
      </c>
      <c r="R1950" s="1207">
        <v>2532542</v>
      </c>
    </row>
    <row r="1951" spans="1:18">
      <c r="A1951" s="1195" t="s">
        <v>2073</v>
      </c>
      <c r="B1951" s="1196" t="s">
        <v>1823</v>
      </c>
      <c r="C1951" s="1196" t="s">
        <v>938</v>
      </c>
      <c r="D1951" s="1196" t="s">
        <v>111</v>
      </c>
      <c r="E1951" s="1197">
        <v>39990</v>
      </c>
      <c r="F1951" s="1198" t="s">
        <v>49</v>
      </c>
      <c r="G1951" s="1199">
        <v>3000000</v>
      </c>
      <c r="H1951" s="1199">
        <v>0</v>
      </c>
      <c r="I1951" s="1199">
        <v>3503795.81</v>
      </c>
      <c r="J1951" s="1200" t="s">
        <v>655</v>
      </c>
      <c r="K1951" s="1201"/>
      <c r="L1951" s="1202"/>
      <c r="M1951" s="1203"/>
      <c r="N1951" s="1204"/>
      <c r="O1951" s="1205"/>
      <c r="P1951" s="1205"/>
      <c r="Q1951" s="1206"/>
      <c r="R1951" s="1207"/>
    </row>
    <row r="1952" spans="1:18">
      <c r="A1952" s="1195"/>
      <c r="B1952" s="1196" t="s">
        <v>1823</v>
      </c>
      <c r="C1952" s="1196" t="s">
        <v>938</v>
      </c>
      <c r="D1952" s="1196" t="s">
        <v>111</v>
      </c>
      <c r="E1952" s="1197">
        <v>40780</v>
      </c>
      <c r="F1952" s="1198"/>
      <c r="G1952" s="1199"/>
      <c r="H1952" s="1199"/>
      <c r="I1952" s="1199"/>
      <c r="J1952" s="1200"/>
      <c r="K1952" s="1201">
        <v>3000000</v>
      </c>
      <c r="L1952" s="1202"/>
      <c r="M1952" s="1203">
        <v>3000</v>
      </c>
      <c r="N1952" s="1204">
        <v>1000</v>
      </c>
      <c r="O1952" s="1205"/>
      <c r="P1952" s="1205"/>
      <c r="Q1952" s="1206">
        <v>150000</v>
      </c>
      <c r="R1952" s="1207">
        <v>150</v>
      </c>
    </row>
    <row r="1953" spans="1:18">
      <c r="A1953" s="1195"/>
      <c r="B1953" s="1196" t="s">
        <v>1824</v>
      </c>
      <c r="C1953" s="1196" t="s">
        <v>1825</v>
      </c>
      <c r="D1953" s="1196" t="s">
        <v>131</v>
      </c>
      <c r="E1953" s="1197">
        <v>39934</v>
      </c>
      <c r="F1953" s="1198" t="s">
        <v>26</v>
      </c>
      <c r="G1953" s="1199">
        <v>14738000</v>
      </c>
      <c r="H1953" s="1199">
        <v>0</v>
      </c>
      <c r="I1953" s="1199">
        <v>6933870.0499999998</v>
      </c>
      <c r="J1953" s="1200" t="s">
        <v>674</v>
      </c>
      <c r="K1953" s="1201"/>
      <c r="L1953" s="1202"/>
      <c r="M1953" s="1203"/>
      <c r="N1953" s="1204"/>
      <c r="O1953" s="1205"/>
      <c r="P1953" s="1205"/>
      <c r="Q1953" s="1206"/>
      <c r="R1953" s="1207"/>
    </row>
    <row r="1954" spans="1:18">
      <c r="A1954" s="1195"/>
      <c r="B1954" s="1196" t="s">
        <v>1824</v>
      </c>
      <c r="C1954" s="1196" t="s">
        <v>1825</v>
      </c>
      <c r="D1954" s="1196" t="s">
        <v>131</v>
      </c>
      <c r="E1954" s="1197">
        <v>41597</v>
      </c>
      <c r="F1954" s="1198"/>
      <c r="G1954" s="1199"/>
      <c r="H1954" s="1199"/>
      <c r="I1954" s="1199"/>
      <c r="J1954" s="1200"/>
      <c r="K1954" s="1201">
        <v>5672361.4400000004</v>
      </c>
      <c r="L1954" s="1202"/>
      <c r="M1954" s="1203">
        <v>14738</v>
      </c>
      <c r="N1954" s="1204">
        <v>384.9</v>
      </c>
      <c r="O1954" s="1205">
        <v>-9065638.5600000005</v>
      </c>
      <c r="P1954" s="1205"/>
      <c r="Q1954" s="1206"/>
      <c r="R1954" s="1207"/>
    </row>
    <row r="1955" spans="1:18">
      <c r="A1955" s="1195"/>
      <c r="B1955" s="1196" t="s">
        <v>1824</v>
      </c>
      <c r="C1955" s="1196" t="s">
        <v>1825</v>
      </c>
      <c r="D1955" s="1196" t="s">
        <v>131</v>
      </c>
      <c r="E1955" s="1197">
        <v>41645</v>
      </c>
      <c r="F1955" s="1198"/>
      <c r="G1955" s="1199"/>
      <c r="H1955" s="1199"/>
      <c r="I1955" s="1199"/>
      <c r="J1955" s="1200"/>
      <c r="K1955" s="1201"/>
      <c r="L1955" s="1202">
        <v>-56723.61</v>
      </c>
      <c r="M1955" s="1203"/>
      <c r="N1955" s="1204"/>
      <c r="O1955" s="1205"/>
      <c r="P1955" s="1205"/>
      <c r="Q1955" s="1206"/>
      <c r="R1955" s="1207"/>
    </row>
    <row r="1956" spans="1:18">
      <c r="A1956" s="1195">
        <v>11</v>
      </c>
      <c r="B1956" s="1196" t="s">
        <v>2106</v>
      </c>
      <c r="C1956" s="1196" t="s">
        <v>1353</v>
      </c>
      <c r="D1956" s="1196" t="s">
        <v>131</v>
      </c>
      <c r="E1956" s="1197">
        <v>39794</v>
      </c>
      <c r="F1956" s="1198" t="s">
        <v>26</v>
      </c>
      <c r="G1956" s="1199">
        <v>71000000</v>
      </c>
      <c r="H1956" s="1199">
        <v>0</v>
      </c>
      <c r="I1956" s="1199">
        <v>118453138.89</v>
      </c>
      <c r="J1956" s="1200" t="s">
        <v>655</v>
      </c>
      <c r="K1956" s="1201"/>
      <c r="L1956" s="1202"/>
      <c r="M1956" s="1203"/>
      <c r="N1956" s="1204"/>
      <c r="O1956" s="1205"/>
      <c r="P1956" s="1205"/>
      <c r="Q1956" s="1206"/>
      <c r="R1956" s="1207"/>
    </row>
    <row r="1957" spans="1:18">
      <c r="A1957" s="1195"/>
      <c r="B1957" s="1196" t="s">
        <v>2106</v>
      </c>
      <c r="C1957" s="1196" t="s">
        <v>1353</v>
      </c>
      <c r="D1957" s="1196" t="s">
        <v>131</v>
      </c>
      <c r="E1957" s="1197">
        <v>41254</v>
      </c>
      <c r="F1957" s="1198"/>
      <c r="G1957" s="1199"/>
      <c r="H1957" s="1199"/>
      <c r="I1957" s="1199"/>
      <c r="J1957" s="1200"/>
      <c r="K1957" s="1201">
        <v>71000000</v>
      </c>
      <c r="L1957" s="1202"/>
      <c r="M1957" s="1203">
        <v>71000</v>
      </c>
      <c r="N1957" s="1204">
        <v>1000</v>
      </c>
      <c r="O1957" s="1205"/>
      <c r="P1957" s="1205"/>
      <c r="Q1957" s="1206"/>
      <c r="R1957" s="1207"/>
    </row>
    <row r="1958" spans="1:18">
      <c r="A1958" s="1195"/>
      <c r="B1958" s="1196" t="s">
        <v>2106</v>
      </c>
      <c r="C1958" s="1196" t="s">
        <v>1353</v>
      </c>
      <c r="D1958" s="1196" t="s">
        <v>131</v>
      </c>
      <c r="E1958" s="1197">
        <v>41670</v>
      </c>
      <c r="F1958" s="1198"/>
      <c r="G1958" s="1199"/>
      <c r="H1958" s="1199"/>
      <c r="I1958" s="1199"/>
      <c r="J1958" s="1200"/>
      <c r="K1958" s="1201"/>
      <c r="L1958" s="1202"/>
      <c r="M1958" s="1203"/>
      <c r="N1958" s="1204"/>
      <c r="O1958" s="1205"/>
      <c r="P1958" s="1205"/>
      <c r="Q1958" s="1206">
        <v>33263000</v>
      </c>
      <c r="R1958" s="1207">
        <v>2696203</v>
      </c>
    </row>
    <row r="1959" spans="1:18">
      <c r="A1959" s="1195" t="s">
        <v>1983</v>
      </c>
      <c r="B1959" s="1196" t="s">
        <v>1826</v>
      </c>
      <c r="C1959" s="1196" t="s">
        <v>1827</v>
      </c>
      <c r="D1959" s="1196" t="s">
        <v>131</v>
      </c>
      <c r="E1959" s="1197">
        <v>39976</v>
      </c>
      <c r="F1959" s="1198" t="s">
        <v>49</v>
      </c>
      <c r="G1959" s="1199">
        <v>4700000</v>
      </c>
      <c r="H1959" s="1199">
        <v>0</v>
      </c>
      <c r="I1959" s="1199">
        <v>3694442.5</v>
      </c>
      <c r="J1959" s="1200" t="s">
        <v>671</v>
      </c>
      <c r="K1959" s="1201"/>
      <c r="L1959" s="1202"/>
      <c r="M1959" s="1203"/>
      <c r="N1959" s="1204"/>
      <c r="O1959" s="1205"/>
      <c r="P1959" s="1205"/>
      <c r="Q1959" s="1206"/>
      <c r="R1959" s="1207"/>
    </row>
    <row r="1960" spans="1:18">
      <c r="A1960" s="1195"/>
      <c r="B1960" s="1196" t="s">
        <v>1826</v>
      </c>
      <c r="C1960" s="1196" t="s">
        <v>1827</v>
      </c>
      <c r="D1960" s="1196" t="s">
        <v>131</v>
      </c>
      <c r="E1960" s="1197">
        <v>41494</v>
      </c>
      <c r="F1960" s="1198"/>
      <c r="G1960" s="1199"/>
      <c r="H1960" s="1199"/>
      <c r="I1960" s="1199"/>
      <c r="J1960" s="1200"/>
      <c r="K1960" s="1201">
        <v>325353.86</v>
      </c>
      <c r="L1960" s="1202"/>
      <c r="M1960" s="1203">
        <v>533</v>
      </c>
      <c r="N1960" s="1204">
        <v>610.4</v>
      </c>
      <c r="O1960" s="1205">
        <v>-207646.14</v>
      </c>
      <c r="P1960" s="1205"/>
      <c r="Q1960" s="1206"/>
      <c r="R1960" s="1207"/>
    </row>
    <row r="1961" spans="1:18">
      <c r="A1961" s="1195"/>
      <c r="B1961" s="1196" t="s">
        <v>1826</v>
      </c>
      <c r="C1961" s="1196" t="s">
        <v>1827</v>
      </c>
      <c r="D1961" s="1196" t="s">
        <v>131</v>
      </c>
      <c r="E1961" s="1197">
        <v>41498</v>
      </c>
      <c r="F1961" s="1198"/>
      <c r="G1961" s="1199"/>
      <c r="H1961" s="1199"/>
      <c r="I1961" s="1199"/>
      <c r="J1961" s="1200"/>
      <c r="K1961" s="1201">
        <v>2543620.14</v>
      </c>
      <c r="L1961" s="1202"/>
      <c r="M1961" s="1203">
        <v>4167</v>
      </c>
      <c r="N1961" s="1204">
        <v>610.4</v>
      </c>
      <c r="O1961" s="1205">
        <v>-1623379.86</v>
      </c>
      <c r="P1961" s="1205"/>
      <c r="Q1961" s="1206">
        <v>63481.25</v>
      </c>
      <c r="R1961" s="1207">
        <v>143</v>
      </c>
    </row>
    <row r="1962" spans="1:18">
      <c r="A1962" s="1195"/>
      <c r="B1962" s="1196" t="s">
        <v>1826</v>
      </c>
      <c r="C1962" s="1196" t="s">
        <v>1827</v>
      </c>
      <c r="D1962" s="1196" t="s">
        <v>131</v>
      </c>
      <c r="E1962" s="1197">
        <v>41529</v>
      </c>
      <c r="F1962" s="1198"/>
      <c r="G1962" s="1199"/>
      <c r="H1962" s="1199"/>
      <c r="I1962" s="1199"/>
      <c r="J1962" s="1200"/>
      <c r="K1962" s="1201"/>
      <c r="L1962" s="1202">
        <v>-25000</v>
      </c>
      <c r="M1962" s="1203"/>
      <c r="N1962" s="1204"/>
      <c r="O1962" s="1205"/>
      <c r="P1962" s="1205"/>
      <c r="Q1962" s="1206"/>
      <c r="R1962" s="1207"/>
    </row>
    <row r="1963" spans="1:18">
      <c r="A1963" s="1195" t="s">
        <v>1977</v>
      </c>
      <c r="B1963" s="1196" t="s">
        <v>1828</v>
      </c>
      <c r="C1963" s="1196" t="s">
        <v>1829</v>
      </c>
      <c r="D1963" s="1196" t="s">
        <v>111</v>
      </c>
      <c r="E1963" s="1197">
        <v>39927</v>
      </c>
      <c r="F1963" s="1198" t="s">
        <v>49</v>
      </c>
      <c r="G1963" s="1199">
        <v>1500000</v>
      </c>
      <c r="H1963" s="1199">
        <v>0</v>
      </c>
      <c r="I1963" s="1199">
        <v>1898258.59</v>
      </c>
      <c r="J1963" s="1200" t="s">
        <v>655</v>
      </c>
      <c r="K1963" s="1201"/>
      <c r="L1963" s="1202"/>
      <c r="M1963" s="1203"/>
      <c r="N1963" s="1204"/>
      <c r="O1963" s="1205"/>
      <c r="P1963" s="1205"/>
      <c r="Q1963" s="1206"/>
      <c r="R1963" s="1207"/>
    </row>
    <row r="1964" spans="1:18">
      <c r="A1964" s="1195"/>
      <c r="B1964" s="1196" t="s">
        <v>1828</v>
      </c>
      <c r="C1964" s="1196" t="s">
        <v>1829</v>
      </c>
      <c r="D1964" s="1196" t="s">
        <v>111</v>
      </c>
      <c r="E1964" s="1197">
        <v>41271</v>
      </c>
      <c r="F1964" s="1198"/>
      <c r="G1964" s="1199"/>
      <c r="H1964" s="1199"/>
      <c r="I1964" s="1199"/>
      <c r="J1964" s="1200"/>
      <c r="K1964" s="1201">
        <v>787500</v>
      </c>
      <c r="L1964" s="1202"/>
      <c r="M1964" s="1203">
        <v>787.5</v>
      </c>
      <c r="N1964" s="1204">
        <v>1000</v>
      </c>
      <c r="O1964" s="1205"/>
      <c r="P1964" s="1205"/>
      <c r="Q1964" s="1206"/>
      <c r="R1964" s="1207"/>
    </row>
    <row r="1965" spans="1:18">
      <c r="A1965" s="1195"/>
      <c r="B1965" s="1196" t="s">
        <v>1828</v>
      </c>
      <c r="C1965" s="1196" t="s">
        <v>1829</v>
      </c>
      <c r="D1965" s="1196" t="s">
        <v>111</v>
      </c>
      <c r="E1965" s="1197">
        <v>41465</v>
      </c>
      <c r="F1965" s="1198"/>
      <c r="G1965" s="1199"/>
      <c r="H1965" s="1199"/>
      <c r="I1965" s="1199"/>
      <c r="J1965" s="1200"/>
      <c r="K1965" s="1201">
        <v>712500</v>
      </c>
      <c r="L1965" s="1202"/>
      <c r="M1965" s="1203">
        <v>712.5</v>
      </c>
      <c r="N1965" s="1204">
        <v>1000</v>
      </c>
      <c r="O1965" s="1205"/>
      <c r="P1965" s="1205"/>
      <c r="Q1965" s="1206">
        <v>75000</v>
      </c>
      <c r="R1965" s="1207">
        <v>75</v>
      </c>
    </row>
    <row r="1966" spans="1:18">
      <c r="A1966" s="1195"/>
      <c r="B1966" s="1196" t="s">
        <v>1830</v>
      </c>
      <c r="C1966" s="1196" t="s">
        <v>1831</v>
      </c>
      <c r="D1966" s="1196" t="s">
        <v>98</v>
      </c>
      <c r="E1966" s="1197">
        <v>39801</v>
      </c>
      <c r="F1966" s="1198" t="s">
        <v>26</v>
      </c>
      <c r="G1966" s="1199">
        <v>25000000</v>
      </c>
      <c r="H1966" s="1199">
        <v>0</v>
      </c>
      <c r="I1966" s="1199">
        <v>30710646.329999998</v>
      </c>
      <c r="J1966" s="1200" t="s">
        <v>655</v>
      </c>
      <c r="K1966" s="1201"/>
      <c r="L1966" s="1202"/>
      <c r="M1966" s="1203"/>
      <c r="N1966" s="1204"/>
      <c r="O1966" s="1205"/>
      <c r="P1966" s="1205"/>
      <c r="Q1966" s="1206"/>
      <c r="R1966" s="1207"/>
    </row>
    <row r="1967" spans="1:18">
      <c r="A1967" s="1195"/>
      <c r="B1967" s="1196" t="s">
        <v>1830</v>
      </c>
      <c r="C1967" s="1196" t="s">
        <v>1831</v>
      </c>
      <c r="D1967" s="1196" t="s">
        <v>98</v>
      </c>
      <c r="E1967" s="1197">
        <v>41122</v>
      </c>
      <c r="F1967" s="1198"/>
      <c r="G1967" s="1199"/>
      <c r="H1967" s="1199"/>
      <c r="I1967" s="1199"/>
      <c r="J1967" s="1200"/>
      <c r="K1967" s="1201">
        <v>25000000</v>
      </c>
      <c r="L1967" s="1202"/>
      <c r="M1967" s="1203">
        <v>25000</v>
      </c>
      <c r="N1967" s="1204">
        <v>1000</v>
      </c>
      <c r="O1967" s="1205"/>
      <c r="P1967" s="1205"/>
      <c r="Q1967" s="1206">
        <v>1189813</v>
      </c>
      <c r="R1967" s="1207">
        <v>367984.31</v>
      </c>
    </row>
    <row r="1968" spans="1:18">
      <c r="A1968" s="1195" t="s">
        <v>1981</v>
      </c>
      <c r="B1968" s="1196" t="s">
        <v>1832</v>
      </c>
      <c r="C1968" s="1196" t="s">
        <v>1476</v>
      </c>
      <c r="D1968" s="1196" t="s">
        <v>87</v>
      </c>
      <c r="E1968" s="1197">
        <v>39843</v>
      </c>
      <c r="F1968" s="1198" t="s">
        <v>49</v>
      </c>
      <c r="G1968" s="1199">
        <v>110000000</v>
      </c>
      <c r="H1968" s="1199">
        <v>0</v>
      </c>
      <c r="I1968" s="1199">
        <v>131236874.33</v>
      </c>
      <c r="J1968" s="1200" t="s">
        <v>655</v>
      </c>
      <c r="K1968" s="1201"/>
      <c r="L1968" s="1202"/>
      <c r="M1968" s="1203"/>
      <c r="N1968" s="1204"/>
      <c r="O1968" s="1205"/>
      <c r="P1968" s="1205"/>
      <c r="Q1968" s="1206"/>
      <c r="R1968" s="1207"/>
    </row>
    <row r="1969" spans="1:18">
      <c r="A1969" s="1195"/>
      <c r="B1969" s="1196" t="s">
        <v>1832</v>
      </c>
      <c r="C1969" s="1196" t="s">
        <v>1476</v>
      </c>
      <c r="D1969" s="1196" t="s">
        <v>87</v>
      </c>
      <c r="E1969" s="1197">
        <v>40801</v>
      </c>
      <c r="F1969" s="1198"/>
      <c r="G1969" s="1199"/>
      <c r="H1969" s="1199"/>
      <c r="I1969" s="1199"/>
      <c r="J1969" s="1200"/>
      <c r="K1969" s="1201">
        <v>110000000</v>
      </c>
      <c r="L1969" s="1202"/>
      <c r="M1969" s="1203">
        <v>110000</v>
      </c>
      <c r="N1969" s="1204">
        <v>1000</v>
      </c>
      <c r="O1969" s="1205"/>
      <c r="P1969" s="1205"/>
      <c r="Q1969" s="1206">
        <v>5500000</v>
      </c>
      <c r="R1969" s="1207">
        <v>5500</v>
      </c>
    </row>
    <row r="1970" spans="1:18">
      <c r="A1970" s="1195" t="s">
        <v>2070</v>
      </c>
      <c r="B1970" s="1196" t="s">
        <v>1833</v>
      </c>
      <c r="C1970" s="1196" t="s">
        <v>1806</v>
      </c>
      <c r="D1970" s="1196" t="s">
        <v>177</v>
      </c>
      <c r="E1970" s="1197">
        <v>40158</v>
      </c>
      <c r="F1970" s="1198" t="s">
        <v>49</v>
      </c>
      <c r="G1970" s="1199">
        <v>12000000</v>
      </c>
      <c r="H1970" s="1199">
        <v>0</v>
      </c>
      <c r="I1970" s="1199">
        <v>14731826.23</v>
      </c>
      <c r="J1970" s="1200" t="s">
        <v>655</v>
      </c>
      <c r="K1970" s="1201"/>
      <c r="L1970" s="1202"/>
      <c r="M1970" s="1203"/>
      <c r="N1970" s="1204"/>
      <c r="O1970" s="1205"/>
      <c r="P1970" s="1205"/>
      <c r="Q1970" s="1206"/>
      <c r="R1970" s="1207"/>
    </row>
    <row r="1971" spans="1:18">
      <c r="A1971" s="1195"/>
      <c r="B1971" s="1196" t="s">
        <v>1833</v>
      </c>
      <c r="C1971" s="1196" t="s">
        <v>1806</v>
      </c>
      <c r="D1971" s="1196" t="s">
        <v>177</v>
      </c>
      <c r="E1971" s="1197">
        <v>41003</v>
      </c>
      <c r="F1971" s="1198"/>
      <c r="G1971" s="1199"/>
      <c r="H1971" s="1199"/>
      <c r="I1971" s="1199"/>
      <c r="J1971" s="1200"/>
      <c r="K1971" s="1201">
        <v>3000000</v>
      </c>
      <c r="L1971" s="1202"/>
      <c r="M1971" s="1203">
        <v>3000</v>
      </c>
      <c r="N1971" s="1204">
        <v>1000</v>
      </c>
      <c r="O1971" s="1205"/>
      <c r="P1971" s="1205"/>
      <c r="Q1971" s="1206"/>
      <c r="R1971" s="1207"/>
    </row>
    <row r="1972" spans="1:18">
      <c r="A1972" s="1195"/>
      <c r="B1972" s="1196" t="s">
        <v>1833</v>
      </c>
      <c r="C1972" s="1196" t="s">
        <v>1806</v>
      </c>
      <c r="D1972" s="1196" t="s">
        <v>177</v>
      </c>
      <c r="E1972" s="1197">
        <v>41304</v>
      </c>
      <c r="F1972" s="1198"/>
      <c r="G1972" s="1199"/>
      <c r="H1972" s="1199"/>
      <c r="I1972" s="1199"/>
      <c r="J1972" s="1200"/>
      <c r="K1972" s="1201">
        <v>4000000</v>
      </c>
      <c r="L1972" s="1202"/>
      <c r="M1972" s="1203">
        <v>4000</v>
      </c>
      <c r="N1972" s="1204">
        <v>1000</v>
      </c>
      <c r="O1972" s="1205"/>
      <c r="P1972" s="1205"/>
      <c r="Q1972" s="1206"/>
      <c r="R1972" s="1207"/>
    </row>
    <row r="1973" spans="1:18">
      <c r="A1973" s="1195"/>
      <c r="B1973" s="1196" t="s">
        <v>1833</v>
      </c>
      <c r="C1973" s="1196" t="s">
        <v>1806</v>
      </c>
      <c r="D1973" s="1196" t="s">
        <v>177</v>
      </c>
      <c r="E1973" s="1197">
        <v>41752</v>
      </c>
      <c r="F1973" s="1198"/>
      <c r="G1973" s="1199"/>
      <c r="H1973" s="1199"/>
      <c r="I1973" s="1199"/>
      <c r="J1973" s="1200"/>
      <c r="K1973" s="1201">
        <v>5000000</v>
      </c>
      <c r="L1973" s="1202"/>
      <c r="M1973" s="1203">
        <v>5000</v>
      </c>
      <c r="N1973" s="1204">
        <v>1000</v>
      </c>
      <c r="O1973" s="1205"/>
      <c r="P1973" s="1205"/>
      <c r="Q1973" s="1206">
        <v>478000</v>
      </c>
      <c r="R1973" s="1207">
        <v>478</v>
      </c>
    </row>
    <row r="1974" spans="1:18">
      <c r="A1974" s="1195">
        <v>11</v>
      </c>
      <c r="B1974" s="1196" t="s">
        <v>1834</v>
      </c>
      <c r="C1974" s="1196" t="s">
        <v>795</v>
      </c>
      <c r="D1974" s="1196" t="s">
        <v>177</v>
      </c>
      <c r="E1974" s="1197">
        <v>39801</v>
      </c>
      <c r="F1974" s="1198" t="s">
        <v>26</v>
      </c>
      <c r="G1974" s="1199">
        <v>22000000</v>
      </c>
      <c r="H1974" s="1199">
        <v>0</v>
      </c>
      <c r="I1974" s="1199">
        <v>23592311.109999999</v>
      </c>
      <c r="J1974" s="1200" t="s">
        <v>655</v>
      </c>
      <c r="K1974" s="1201"/>
      <c r="L1974" s="1202"/>
      <c r="M1974" s="1203"/>
      <c r="N1974" s="1204"/>
      <c r="O1974" s="1205"/>
      <c r="P1974" s="1205"/>
      <c r="Q1974" s="1206"/>
      <c r="R1974" s="1207"/>
    </row>
    <row r="1975" spans="1:18">
      <c r="A1975" s="1195"/>
      <c r="B1975" s="1196" t="s">
        <v>1834</v>
      </c>
      <c r="C1975" s="1196" t="s">
        <v>795</v>
      </c>
      <c r="D1975" s="1196" t="s">
        <v>177</v>
      </c>
      <c r="E1975" s="1197">
        <v>40141</v>
      </c>
      <c r="F1975" s="1198"/>
      <c r="G1975" s="1199"/>
      <c r="H1975" s="1199"/>
      <c r="I1975" s="1199"/>
      <c r="J1975" s="1200"/>
      <c r="K1975" s="1201">
        <v>22000000</v>
      </c>
      <c r="L1975" s="1202"/>
      <c r="M1975" s="1203">
        <v>22000</v>
      </c>
      <c r="N1975" s="1204">
        <v>1000</v>
      </c>
      <c r="O1975" s="1205"/>
      <c r="P1975" s="1205"/>
      <c r="Q1975" s="1206"/>
      <c r="R1975" s="1207"/>
    </row>
    <row r="1976" spans="1:18">
      <c r="A1976" s="1195"/>
      <c r="B1976" s="1196" t="s">
        <v>1834</v>
      </c>
      <c r="C1976" s="1196" t="s">
        <v>795</v>
      </c>
      <c r="D1976" s="1196" t="s">
        <v>177</v>
      </c>
      <c r="E1976" s="1197">
        <v>40163</v>
      </c>
      <c r="F1976" s="1198"/>
      <c r="G1976" s="1199"/>
      <c r="H1976" s="1199"/>
      <c r="I1976" s="1199"/>
      <c r="J1976" s="1200"/>
      <c r="K1976" s="1201"/>
      <c r="L1976" s="1202"/>
      <c r="M1976" s="1203"/>
      <c r="N1976" s="1204"/>
      <c r="O1976" s="1205"/>
      <c r="P1976" s="1205"/>
      <c r="Q1976" s="1206">
        <v>568700</v>
      </c>
      <c r="R1976" s="1207">
        <v>390071</v>
      </c>
    </row>
    <row r="1977" spans="1:18">
      <c r="A1977" s="1195" t="s">
        <v>2001</v>
      </c>
      <c r="B1977" s="1196" t="s">
        <v>1835</v>
      </c>
      <c r="C1977" s="1196" t="s">
        <v>1836</v>
      </c>
      <c r="D1977" s="1196" t="s">
        <v>87</v>
      </c>
      <c r="E1977" s="1197">
        <v>39829</v>
      </c>
      <c r="F1977" s="1198" t="s">
        <v>26</v>
      </c>
      <c r="G1977" s="1199">
        <v>26380000</v>
      </c>
      <c r="H1977" s="1199">
        <v>0</v>
      </c>
      <c r="I1977" s="1199">
        <v>30628344.449999999</v>
      </c>
      <c r="J1977" s="1200" t="s">
        <v>655</v>
      </c>
      <c r="K1977" s="1201"/>
      <c r="L1977" s="1202"/>
      <c r="M1977" s="1203"/>
      <c r="N1977" s="1204"/>
      <c r="O1977" s="1205"/>
      <c r="P1977" s="1205"/>
      <c r="Q1977" s="1206"/>
      <c r="R1977" s="1207"/>
    </row>
    <row r="1978" spans="1:18">
      <c r="A1978" s="1195"/>
      <c r="B1978" s="1196" t="s">
        <v>1835</v>
      </c>
      <c r="C1978" s="1196" t="s">
        <v>1836</v>
      </c>
      <c r="D1978" s="1196" t="s">
        <v>87</v>
      </c>
      <c r="E1978" s="1197">
        <v>40555</v>
      </c>
      <c r="F1978" s="1198"/>
      <c r="G1978" s="1199"/>
      <c r="H1978" s="1199"/>
      <c r="I1978" s="1199"/>
      <c r="J1978" s="1200"/>
      <c r="K1978" s="1201">
        <v>26380000</v>
      </c>
      <c r="L1978" s="1202"/>
      <c r="M1978" s="1203">
        <v>26380</v>
      </c>
      <c r="N1978" s="1204">
        <v>1000</v>
      </c>
      <c r="O1978" s="1205"/>
      <c r="P1978" s="1205"/>
      <c r="Q1978" s="1206"/>
      <c r="R1978" s="1207"/>
    </row>
    <row r="1979" spans="1:18">
      <c r="A1979" s="1195"/>
      <c r="B1979" s="1196" t="s">
        <v>1835</v>
      </c>
      <c r="C1979" s="1196" t="s">
        <v>1836</v>
      </c>
      <c r="D1979" s="1196" t="s">
        <v>87</v>
      </c>
      <c r="E1979" s="1197">
        <v>40604</v>
      </c>
      <c r="F1979" s="1198"/>
      <c r="G1979" s="1199"/>
      <c r="H1979" s="1199"/>
      <c r="I1979" s="1199"/>
      <c r="J1979" s="1200"/>
      <c r="K1979" s="1201"/>
      <c r="L1979" s="1202"/>
      <c r="M1979" s="1203"/>
      <c r="N1979" s="1204"/>
      <c r="O1979" s="1205"/>
      <c r="P1979" s="1205"/>
      <c r="Q1979" s="1206">
        <v>1625000</v>
      </c>
      <c r="R1979" s="1207">
        <v>246082</v>
      </c>
    </row>
    <row r="1980" spans="1:18" s="1220" customFormat="1">
      <c r="A1980" s="1216">
        <v>11</v>
      </c>
      <c r="B1980" s="1217" t="s">
        <v>1837</v>
      </c>
      <c r="C1980" s="1217" t="s">
        <v>1173</v>
      </c>
      <c r="D1980" s="1217" t="s">
        <v>87</v>
      </c>
      <c r="E1980" s="1218">
        <v>39766</v>
      </c>
      <c r="F1980" s="1198" t="s">
        <v>26</v>
      </c>
      <c r="G1980" s="1199">
        <v>200000000</v>
      </c>
      <c r="H1980" s="1199">
        <v>0</v>
      </c>
      <c r="I1980" s="1199">
        <v>220749985.18000001</v>
      </c>
      <c r="J1980" s="1200" t="s">
        <v>655</v>
      </c>
      <c r="K1980" s="1201"/>
      <c r="L1980" s="1202"/>
      <c r="M1980" s="1203"/>
      <c r="N1980" s="1204"/>
      <c r="O1980" s="1205"/>
      <c r="P1980" s="1205"/>
      <c r="Q1980" s="1206"/>
      <c r="R1980" s="1219"/>
    </row>
    <row r="1981" spans="1:18" s="1220" customFormat="1">
      <c r="A1981" s="1216"/>
      <c r="B1981" s="1217" t="s">
        <v>1837</v>
      </c>
      <c r="C1981" s="1217" t="s">
        <v>1173</v>
      </c>
      <c r="D1981" s="1217" t="s">
        <v>87</v>
      </c>
      <c r="E1981" s="1218">
        <v>39960</v>
      </c>
      <c r="F1981" s="1198"/>
      <c r="G1981" s="1199"/>
      <c r="H1981" s="1199"/>
      <c r="I1981" s="1199"/>
      <c r="J1981" s="1200"/>
      <c r="K1981" s="1201">
        <v>200000000</v>
      </c>
      <c r="L1981" s="1202"/>
      <c r="M1981" s="1203">
        <v>200000</v>
      </c>
      <c r="N1981" s="1204">
        <v>1000</v>
      </c>
      <c r="O1981" s="1205"/>
      <c r="P1981" s="1205"/>
      <c r="Q1981" s="1206"/>
      <c r="R1981" s="1219"/>
    </row>
    <row r="1982" spans="1:18" s="1220" customFormat="1">
      <c r="A1982" s="1216"/>
      <c r="B1982" s="1217" t="s">
        <v>1837</v>
      </c>
      <c r="C1982" s="1217" t="s">
        <v>1173</v>
      </c>
      <c r="D1982" s="1217" t="s">
        <v>87</v>
      </c>
      <c r="E1982" s="1218">
        <v>40252</v>
      </c>
      <c r="F1982" s="1198"/>
      <c r="G1982" s="1199"/>
      <c r="H1982" s="1199"/>
      <c r="I1982" s="1199"/>
      <c r="J1982" s="1200"/>
      <c r="K1982" s="1201"/>
      <c r="L1982" s="1202"/>
      <c r="M1982" s="1203"/>
      <c r="N1982" s="1204"/>
      <c r="O1982" s="1205"/>
      <c r="P1982" s="1205"/>
      <c r="Q1982" s="1206">
        <v>15388874.07</v>
      </c>
      <c r="R1982" s="1219">
        <v>1707456</v>
      </c>
    </row>
    <row r="1983" spans="1:18" s="1220" customFormat="1">
      <c r="A1983" s="1216" t="s">
        <v>2032</v>
      </c>
      <c r="B1983" s="1217" t="s">
        <v>1838</v>
      </c>
      <c r="C1983" s="1217" t="s">
        <v>1839</v>
      </c>
      <c r="D1983" s="1217" t="s">
        <v>131</v>
      </c>
      <c r="E1983" s="1218">
        <v>39843</v>
      </c>
      <c r="F1983" s="1198" t="s">
        <v>26</v>
      </c>
      <c r="G1983" s="1199">
        <v>6633000</v>
      </c>
      <c r="H1983" s="1199">
        <v>0</v>
      </c>
      <c r="I1983" s="1199">
        <v>15317317.859999999</v>
      </c>
      <c r="J1983" s="1200" t="s">
        <v>655</v>
      </c>
      <c r="K1983" s="1201"/>
      <c r="L1983" s="1202"/>
      <c r="M1983" s="1203"/>
      <c r="N1983" s="1204"/>
      <c r="O1983" s="1205"/>
      <c r="P1983" s="1205"/>
      <c r="Q1983" s="1206"/>
      <c r="R1983" s="1219"/>
    </row>
    <row r="1984" spans="1:18" s="1220" customFormat="1">
      <c r="A1984" s="1216"/>
      <c r="B1984" s="1217" t="s">
        <v>1838</v>
      </c>
      <c r="C1984" s="1217" t="s">
        <v>1839</v>
      </c>
      <c r="D1984" s="1217" t="s">
        <v>131</v>
      </c>
      <c r="E1984" s="1218">
        <v>40116</v>
      </c>
      <c r="F1984" s="1198"/>
      <c r="G1984" s="1199">
        <v>6842000</v>
      </c>
      <c r="H1984" s="1199"/>
      <c r="I1984" s="1199"/>
      <c r="J1984" s="1200"/>
      <c r="K1984" s="1201"/>
      <c r="L1984" s="1202"/>
      <c r="M1984" s="1203"/>
      <c r="N1984" s="1204"/>
      <c r="O1984" s="1205"/>
      <c r="P1984" s="1205"/>
      <c r="Q1984" s="1206"/>
      <c r="R1984" s="1219"/>
    </row>
    <row r="1985" spans="1:18" s="1220" customFormat="1">
      <c r="A1985" s="1216"/>
      <c r="B1985" s="1217" t="s">
        <v>1838</v>
      </c>
      <c r="C1985" s="1217" t="s">
        <v>1839</v>
      </c>
      <c r="D1985" s="1217" t="s">
        <v>131</v>
      </c>
      <c r="E1985" s="1218">
        <v>40759</v>
      </c>
      <c r="F1985" s="1198"/>
      <c r="G1985" s="1199"/>
      <c r="H1985" s="1199"/>
      <c r="I1985" s="1199"/>
      <c r="J1985" s="1200"/>
      <c r="K1985" s="1201">
        <v>13475000</v>
      </c>
      <c r="L1985" s="1202"/>
      <c r="M1985" s="1203">
        <v>13475</v>
      </c>
      <c r="N1985" s="1204">
        <v>1000</v>
      </c>
      <c r="O1985" s="1205"/>
      <c r="P1985" s="1205"/>
      <c r="Q1985" s="1206">
        <v>332000</v>
      </c>
      <c r="R1985" s="1219">
        <v>332</v>
      </c>
    </row>
    <row r="1986" spans="1:18" s="1220" customFormat="1">
      <c r="A1986" s="1216" t="s">
        <v>1983</v>
      </c>
      <c r="B1986" s="1217" t="s">
        <v>1840</v>
      </c>
      <c r="C1986" s="1217" t="s">
        <v>1841</v>
      </c>
      <c r="D1986" s="1217" t="s">
        <v>88</v>
      </c>
      <c r="E1986" s="1218">
        <v>39990</v>
      </c>
      <c r="F1986" s="1198" t="s">
        <v>49</v>
      </c>
      <c r="G1986" s="1199">
        <v>5625000</v>
      </c>
      <c r="H1986" s="1199">
        <v>0</v>
      </c>
      <c r="I1986" s="1199">
        <v>6398893.4400000004</v>
      </c>
      <c r="J1986" s="1200" t="s">
        <v>671</v>
      </c>
      <c r="K1986" s="1201"/>
      <c r="L1986" s="1202"/>
      <c r="M1986" s="1203"/>
      <c r="N1986" s="1204"/>
      <c r="O1986" s="1205"/>
      <c r="P1986" s="1205"/>
      <c r="Q1986" s="1206"/>
      <c r="R1986" s="1219"/>
    </row>
    <row r="1987" spans="1:18" s="1220" customFormat="1">
      <c r="A1987" s="1216"/>
      <c r="B1987" s="1217" t="s">
        <v>1840</v>
      </c>
      <c r="C1987" s="1217" t="s">
        <v>1841</v>
      </c>
      <c r="D1987" s="1217" t="s">
        <v>88</v>
      </c>
      <c r="E1987" s="1218">
        <v>41311</v>
      </c>
      <c r="F1987" s="1198"/>
      <c r="G1987" s="1199"/>
      <c r="H1987" s="1199"/>
      <c r="I1987" s="1199"/>
      <c r="J1987" s="1200"/>
      <c r="K1987" s="1201">
        <v>4831002.8</v>
      </c>
      <c r="L1987" s="1202"/>
      <c r="M1987" s="1203">
        <v>5212</v>
      </c>
      <c r="N1987" s="1204">
        <v>926.9</v>
      </c>
      <c r="O1987" s="1205">
        <v>-380997.2</v>
      </c>
      <c r="P1987" s="1205"/>
      <c r="Q1987" s="1206">
        <v>18644.66</v>
      </c>
      <c r="R1987" s="1219">
        <v>19</v>
      </c>
    </row>
    <row r="1988" spans="1:18" s="1220" customFormat="1">
      <c r="A1988" s="1216"/>
      <c r="B1988" s="1217" t="s">
        <v>1840</v>
      </c>
      <c r="C1988" s="1217" t="s">
        <v>1841</v>
      </c>
      <c r="D1988" s="1217" t="s">
        <v>88</v>
      </c>
      <c r="E1988" s="1218">
        <v>41312</v>
      </c>
      <c r="F1988" s="1198"/>
      <c r="G1988" s="1199"/>
      <c r="H1988" s="1199"/>
      <c r="I1988" s="1199"/>
      <c r="J1988" s="1200"/>
      <c r="K1988" s="1201">
        <v>92690</v>
      </c>
      <c r="L1988" s="1202"/>
      <c r="M1988" s="1203">
        <v>100</v>
      </c>
      <c r="N1988" s="1204">
        <v>926.9</v>
      </c>
      <c r="O1988" s="1205">
        <v>-7310</v>
      </c>
      <c r="P1988" s="1205"/>
      <c r="Q1988" s="1206">
        <v>147194.69</v>
      </c>
      <c r="R1988" s="1219">
        <v>150</v>
      </c>
    </row>
    <row r="1989" spans="1:18" s="1220" customFormat="1">
      <c r="A1989" s="1216"/>
      <c r="B1989" s="1217" t="s">
        <v>1840</v>
      </c>
      <c r="C1989" s="1217" t="s">
        <v>1841</v>
      </c>
      <c r="D1989" s="1217" t="s">
        <v>88</v>
      </c>
      <c r="E1989" s="1218">
        <v>41313</v>
      </c>
      <c r="F1989" s="1198"/>
      <c r="G1989" s="1199"/>
      <c r="H1989" s="1199"/>
      <c r="I1989" s="1199"/>
      <c r="J1989" s="1200"/>
      <c r="K1989" s="1201">
        <v>290119.7</v>
      </c>
      <c r="L1989" s="1202"/>
      <c r="M1989" s="1203">
        <v>313</v>
      </c>
      <c r="N1989" s="1204">
        <v>926.9</v>
      </c>
      <c r="O1989" s="1205">
        <v>-22880.3</v>
      </c>
      <c r="P1989" s="1205"/>
      <c r="Q1989" s="1206"/>
      <c r="R1989" s="1219"/>
    </row>
    <row r="1990" spans="1:18" s="1220" customFormat="1">
      <c r="A1990" s="1216"/>
      <c r="B1990" s="1217" t="s">
        <v>1840</v>
      </c>
      <c r="C1990" s="1217" t="s">
        <v>1841</v>
      </c>
      <c r="D1990" s="1217" t="s">
        <v>88</v>
      </c>
      <c r="E1990" s="1218">
        <v>41359</v>
      </c>
      <c r="F1990" s="1198"/>
      <c r="G1990" s="1199"/>
      <c r="H1990" s="1199"/>
      <c r="I1990" s="1199"/>
      <c r="J1990" s="1200"/>
      <c r="K1990" s="1201"/>
      <c r="L1990" s="1202">
        <v>-52138.13</v>
      </c>
      <c r="M1990" s="1203"/>
      <c r="N1990" s="1204"/>
      <c r="O1990" s="1205"/>
      <c r="P1990" s="1205"/>
      <c r="Q1990" s="1206"/>
      <c r="R1990" s="1219"/>
    </row>
    <row r="1991" spans="1:18" s="1220" customFormat="1">
      <c r="A1991" s="1216">
        <v>11</v>
      </c>
      <c r="B1991" s="1217" t="s">
        <v>1842</v>
      </c>
      <c r="C1991" s="1217" t="s">
        <v>1843</v>
      </c>
      <c r="D1991" s="1217" t="s">
        <v>116</v>
      </c>
      <c r="E1991" s="1218">
        <v>39773</v>
      </c>
      <c r="F1991" s="1198" t="s">
        <v>26</v>
      </c>
      <c r="G1991" s="1199">
        <v>400000000</v>
      </c>
      <c r="H1991" s="1199">
        <v>0</v>
      </c>
      <c r="I1991" s="1199">
        <v>457333286.50999999</v>
      </c>
      <c r="J1991" s="1200" t="s">
        <v>655</v>
      </c>
      <c r="K1991" s="1201"/>
      <c r="L1991" s="1202"/>
      <c r="M1991" s="1203"/>
      <c r="N1991" s="1204"/>
      <c r="O1991" s="1205"/>
      <c r="P1991" s="1205"/>
      <c r="Q1991" s="1206"/>
      <c r="R1991" s="1219"/>
    </row>
    <row r="1992" spans="1:18" s="1220" customFormat="1">
      <c r="A1992" s="1216"/>
      <c r="B1992" s="1217" t="s">
        <v>1842</v>
      </c>
      <c r="C1992" s="1217" t="s">
        <v>1843</v>
      </c>
      <c r="D1992" s="1217" t="s">
        <v>116</v>
      </c>
      <c r="E1992" s="1218">
        <v>40240</v>
      </c>
      <c r="F1992" s="1198"/>
      <c r="G1992" s="1199"/>
      <c r="H1992" s="1199"/>
      <c r="I1992" s="1199"/>
      <c r="J1992" s="1200"/>
      <c r="K1992" s="1201">
        <v>100000000</v>
      </c>
      <c r="L1992" s="1202"/>
      <c r="M1992" s="1203">
        <v>100000</v>
      </c>
      <c r="N1992" s="1204">
        <v>1000</v>
      </c>
      <c r="O1992" s="1205"/>
      <c r="P1992" s="1205"/>
      <c r="Q1992" s="1206"/>
      <c r="R1992" s="1219"/>
    </row>
    <row r="1993" spans="1:18" s="1220" customFormat="1">
      <c r="A1993" s="1216"/>
      <c r="B1993" s="1217" t="s">
        <v>1842</v>
      </c>
      <c r="C1993" s="1217" t="s">
        <v>1843</v>
      </c>
      <c r="D1993" s="1217" t="s">
        <v>116</v>
      </c>
      <c r="E1993" s="1218">
        <v>40464</v>
      </c>
      <c r="F1993" s="1198"/>
      <c r="G1993" s="1199"/>
      <c r="H1993" s="1199"/>
      <c r="I1993" s="1199"/>
      <c r="J1993" s="1200"/>
      <c r="K1993" s="1201">
        <v>100000000</v>
      </c>
      <c r="L1993" s="1202"/>
      <c r="M1993" s="1203">
        <v>100000</v>
      </c>
      <c r="N1993" s="1204">
        <v>1000</v>
      </c>
      <c r="O1993" s="1205"/>
      <c r="P1993" s="1205"/>
      <c r="Q1993" s="1206"/>
      <c r="R1993" s="1219"/>
    </row>
    <row r="1994" spans="1:18" s="1220" customFormat="1">
      <c r="A1994" s="1216"/>
      <c r="B1994" s="1217" t="s">
        <v>1842</v>
      </c>
      <c r="C1994" s="1217" t="s">
        <v>1843</v>
      </c>
      <c r="D1994" s="1217" t="s">
        <v>116</v>
      </c>
      <c r="E1994" s="1218">
        <v>40541</v>
      </c>
      <c r="F1994" s="1198"/>
      <c r="G1994" s="1199"/>
      <c r="H1994" s="1199"/>
      <c r="I1994" s="1199"/>
      <c r="J1994" s="1200"/>
      <c r="K1994" s="1201">
        <v>200000000</v>
      </c>
      <c r="L1994" s="1202"/>
      <c r="M1994" s="1203">
        <v>200000</v>
      </c>
      <c r="N1994" s="1204">
        <v>1000</v>
      </c>
      <c r="O1994" s="1205"/>
      <c r="P1994" s="1205"/>
      <c r="Q1994" s="1206"/>
      <c r="R1994" s="1219"/>
    </row>
    <row r="1995" spans="1:18" s="1220" customFormat="1">
      <c r="A1995" s="1216"/>
      <c r="B1995" s="1217" t="s">
        <v>1842</v>
      </c>
      <c r="C1995" s="1217" t="s">
        <v>1843</v>
      </c>
      <c r="D1995" s="1217" t="s">
        <v>116</v>
      </c>
      <c r="E1995" s="1218">
        <v>40702</v>
      </c>
      <c r="F1995" s="1198"/>
      <c r="G1995" s="1199"/>
      <c r="H1995" s="1199"/>
      <c r="I1995" s="1199"/>
      <c r="J1995" s="1200"/>
      <c r="K1995" s="1201"/>
      <c r="L1995" s="1202"/>
      <c r="M1995" s="1203"/>
      <c r="N1995" s="1204"/>
      <c r="O1995" s="1205"/>
      <c r="P1995" s="1205"/>
      <c r="Q1995" s="1206">
        <v>20388842.059999999</v>
      </c>
      <c r="R1995" s="1219">
        <v>3282276</v>
      </c>
    </row>
    <row r="1996" spans="1:18" s="1220" customFormat="1">
      <c r="A1996" s="1216">
        <v>11</v>
      </c>
      <c r="B1996" s="1217" t="s">
        <v>1844</v>
      </c>
      <c r="C1996" s="1217" t="s">
        <v>1012</v>
      </c>
      <c r="D1996" s="1217" t="s">
        <v>107</v>
      </c>
      <c r="E1996" s="1218">
        <v>39749</v>
      </c>
      <c r="F1996" s="1198" t="s">
        <v>26</v>
      </c>
      <c r="G1996" s="1199">
        <v>25000000000</v>
      </c>
      <c r="H1996" s="1199">
        <v>0</v>
      </c>
      <c r="I1996" s="1199">
        <v>27281347113.950001</v>
      </c>
      <c r="J1996" s="1200" t="s">
        <v>655</v>
      </c>
      <c r="K1996" s="1201"/>
      <c r="L1996" s="1202"/>
      <c r="M1996" s="1203"/>
      <c r="N1996" s="1204"/>
      <c r="O1996" s="1205"/>
      <c r="P1996" s="1205"/>
      <c r="Q1996" s="1206"/>
      <c r="R1996" s="1219"/>
    </row>
    <row r="1997" spans="1:18" s="1220" customFormat="1">
      <c r="A1997" s="1216"/>
      <c r="B1997" s="1217" t="s">
        <v>1844</v>
      </c>
      <c r="C1997" s="1217" t="s">
        <v>1012</v>
      </c>
      <c r="D1997" s="1217" t="s">
        <v>107</v>
      </c>
      <c r="E1997" s="1218">
        <v>40170</v>
      </c>
      <c r="F1997" s="1198"/>
      <c r="G1997" s="1199"/>
      <c r="H1997" s="1199"/>
      <c r="I1997" s="1199"/>
      <c r="J1997" s="1200"/>
      <c r="K1997" s="1201">
        <v>25000000000</v>
      </c>
      <c r="L1997" s="1202"/>
      <c r="M1997" s="1203">
        <v>25000</v>
      </c>
      <c r="N1997" s="1204">
        <v>1000000</v>
      </c>
      <c r="O1997" s="1205"/>
      <c r="P1997" s="1205"/>
      <c r="Q1997" s="1206"/>
      <c r="R1997" s="1219"/>
    </row>
    <row r="1998" spans="1:18" s="1220" customFormat="1">
      <c r="A1998" s="1216"/>
      <c r="B1998" s="1217" t="s">
        <v>1844</v>
      </c>
      <c r="C1998" s="1217" t="s">
        <v>1012</v>
      </c>
      <c r="D1998" s="1217" t="s">
        <v>107</v>
      </c>
      <c r="E1998" s="1218">
        <v>40324</v>
      </c>
      <c r="F1998" s="1198"/>
      <c r="G1998" s="1199"/>
      <c r="H1998" s="1199"/>
      <c r="I1998" s="1199"/>
      <c r="J1998" s="1200"/>
      <c r="K1998" s="1201"/>
      <c r="L1998" s="1202"/>
      <c r="M1998" s="1203"/>
      <c r="N1998" s="1204"/>
      <c r="O1998" s="1205"/>
      <c r="P1998" s="1205"/>
      <c r="Q1998" s="1206">
        <v>840374891.73000002</v>
      </c>
      <c r="R1998" s="1219">
        <v>110261688</v>
      </c>
    </row>
    <row r="1999" spans="1:18" s="1220" customFormat="1">
      <c r="A1999" s="1216">
        <v>11</v>
      </c>
      <c r="B1999" s="1217" t="s">
        <v>1845</v>
      </c>
      <c r="C1999" s="1217" t="s">
        <v>1846</v>
      </c>
      <c r="D1999" s="1217" t="s">
        <v>174</v>
      </c>
      <c r="E1999" s="1218">
        <v>39787</v>
      </c>
      <c r="F1999" s="1198" t="s">
        <v>26</v>
      </c>
      <c r="G1999" s="1199">
        <v>75000000</v>
      </c>
      <c r="H1999" s="1199">
        <v>0</v>
      </c>
      <c r="I1999" s="1199">
        <v>78804166.670000002</v>
      </c>
      <c r="J1999" s="1200" t="s">
        <v>655</v>
      </c>
      <c r="K1999" s="1201"/>
      <c r="L1999" s="1202"/>
      <c r="M1999" s="1203"/>
      <c r="N1999" s="1204"/>
      <c r="O1999" s="1205"/>
      <c r="P1999" s="1205"/>
      <c r="Q1999" s="1206"/>
      <c r="R1999" s="1219"/>
    </row>
    <row r="2000" spans="1:18" s="1220" customFormat="1">
      <c r="A2000" s="1216"/>
      <c r="B2000" s="1217" t="s">
        <v>1845</v>
      </c>
      <c r="C2000" s="1217" t="s">
        <v>1846</v>
      </c>
      <c r="D2000" s="1217" t="s">
        <v>174</v>
      </c>
      <c r="E2000" s="1218">
        <v>40065</v>
      </c>
      <c r="F2000" s="1198"/>
      <c r="G2000" s="1199"/>
      <c r="H2000" s="1199"/>
      <c r="I2000" s="1199"/>
      <c r="J2000" s="1200"/>
      <c r="K2000" s="1201">
        <v>75000000</v>
      </c>
      <c r="L2000" s="1202"/>
      <c r="M2000" s="1203">
        <v>75000</v>
      </c>
      <c r="N2000" s="1204">
        <v>1000</v>
      </c>
      <c r="O2000" s="1205"/>
      <c r="P2000" s="1205"/>
      <c r="Q2000" s="1206"/>
      <c r="R2000" s="1219"/>
    </row>
    <row r="2001" spans="1:18" s="1220" customFormat="1">
      <c r="A2001" s="1216"/>
      <c r="B2001" s="1217" t="s">
        <v>1845</v>
      </c>
      <c r="C2001" s="1217" t="s">
        <v>1846</v>
      </c>
      <c r="D2001" s="1217" t="s">
        <v>174</v>
      </c>
      <c r="E2001" s="1218">
        <v>40170</v>
      </c>
      <c r="F2001" s="1198"/>
      <c r="G2001" s="1199"/>
      <c r="H2001" s="1199"/>
      <c r="I2001" s="1199"/>
      <c r="J2001" s="1200"/>
      <c r="K2001" s="1201"/>
      <c r="L2001" s="1202"/>
      <c r="M2001" s="1203"/>
      <c r="N2001" s="1204"/>
      <c r="O2001" s="1205"/>
      <c r="P2001" s="1205"/>
      <c r="Q2001" s="1206">
        <v>950000</v>
      </c>
      <c r="R2001" s="1219">
        <v>439282</v>
      </c>
    </row>
    <row r="2002" spans="1:18" s="1220" customFormat="1">
      <c r="A2002" s="1216">
        <v>11</v>
      </c>
      <c r="B2002" s="1217" t="s">
        <v>1847</v>
      </c>
      <c r="C2002" s="1217" t="s">
        <v>1848</v>
      </c>
      <c r="D2002" s="1217" t="s">
        <v>117</v>
      </c>
      <c r="E2002" s="1218">
        <v>39813</v>
      </c>
      <c r="F2002" s="1198" t="s">
        <v>26</v>
      </c>
      <c r="G2002" s="1199">
        <v>36000000</v>
      </c>
      <c r="H2002" s="1199">
        <v>0</v>
      </c>
      <c r="I2002" s="1199">
        <v>41195000</v>
      </c>
      <c r="J2002" s="1200" t="s">
        <v>655</v>
      </c>
      <c r="K2002" s="1201"/>
      <c r="L2002" s="1202"/>
      <c r="M2002" s="1203"/>
      <c r="N2002" s="1204"/>
      <c r="O2002" s="1205"/>
      <c r="P2002" s="1205"/>
      <c r="Q2002" s="1206"/>
      <c r="R2002" s="1219"/>
    </row>
    <row r="2003" spans="1:18" s="1220" customFormat="1">
      <c r="A2003" s="1216"/>
      <c r="B2003" s="1217" t="s">
        <v>1847</v>
      </c>
      <c r="C2003" s="1217" t="s">
        <v>1848</v>
      </c>
      <c r="D2003" s="1217" t="s">
        <v>117</v>
      </c>
      <c r="E2003" s="1218">
        <v>40723</v>
      </c>
      <c r="F2003" s="1198"/>
      <c r="G2003" s="1199"/>
      <c r="H2003" s="1199"/>
      <c r="I2003" s="1199"/>
      <c r="J2003" s="1200"/>
      <c r="K2003" s="1201">
        <v>36000000</v>
      </c>
      <c r="L2003" s="1202"/>
      <c r="M2003" s="1203">
        <v>36000</v>
      </c>
      <c r="N2003" s="1204">
        <v>1000</v>
      </c>
      <c r="O2003" s="1205"/>
      <c r="P2003" s="1205"/>
      <c r="Q2003" s="1206"/>
      <c r="R2003" s="1219"/>
    </row>
    <row r="2004" spans="1:18" s="1220" customFormat="1">
      <c r="A2004" s="1216"/>
      <c r="B2004" s="1217" t="s">
        <v>1847</v>
      </c>
      <c r="C2004" s="1217" t="s">
        <v>1848</v>
      </c>
      <c r="D2004" s="1217" t="s">
        <v>117</v>
      </c>
      <c r="E2004" s="1218">
        <v>40786</v>
      </c>
      <c r="F2004" s="1198"/>
      <c r="G2004" s="1199"/>
      <c r="H2004" s="1199"/>
      <c r="I2004" s="1199"/>
      <c r="J2004" s="1200"/>
      <c r="K2004" s="1201"/>
      <c r="L2004" s="1202"/>
      <c r="M2004" s="1203"/>
      <c r="N2004" s="1204"/>
      <c r="O2004" s="1205"/>
      <c r="P2004" s="1205"/>
      <c r="Q2004" s="1206">
        <v>700000</v>
      </c>
      <c r="R2004" s="1219">
        <v>474100</v>
      </c>
    </row>
    <row r="2005" spans="1:18" s="1220" customFormat="1">
      <c r="A2005" s="1216">
        <v>11</v>
      </c>
      <c r="B2005" s="1217" t="s">
        <v>1849</v>
      </c>
      <c r="C2005" s="1217" t="s">
        <v>1850</v>
      </c>
      <c r="D2005" s="1217" t="s">
        <v>81</v>
      </c>
      <c r="E2005" s="1218">
        <v>39857</v>
      </c>
      <c r="F2005" s="1198" t="s">
        <v>26</v>
      </c>
      <c r="G2005" s="1199">
        <v>83726000</v>
      </c>
      <c r="H2005" s="1199">
        <v>0</v>
      </c>
      <c r="I2005" s="1199">
        <v>87360236.609999999</v>
      </c>
      <c r="J2005" s="1200" t="s">
        <v>655</v>
      </c>
      <c r="K2005" s="1201"/>
      <c r="L2005" s="1202"/>
      <c r="M2005" s="1203"/>
      <c r="N2005" s="1204"/>
      <c r="O2005" s="1205"/>
      <c r="P2005" s="1205"/>
      <c r="Q2005" s="1206"/>
      <c r="R2005" s="1219"/>
    </row>
    <row r="2006" spans="1:18" s="1220" customFormat="1">
      <c r="A2006" s="1216"/>
      <c r="B2006" s="1217" t="s">
        <v>1849</v>
      </c>
      <c r="C2006" s="1217" t="s">
        <v>1850</v>
      </c>
      <c r="D2006" s="1217" t="s">
        <v>81</v>
      </c>
      <c r="E2006" s="1218">
        <v>40058</v>
      </c>
      <c r="F2006" s="1198"/>
      <c r="G2006" s="1199"/>
      <c r="H2006" s="1199"/>
      <c r="I2006" s="1199"/>
      <c r="J2006" s="1200"/>
      <c r="K2006" s="1201">
        <v>41863000</v>
      </c>
      <c r="L2006" s="1202"/>
      <c r="M2006" s="1203">
        <v>41863</v>
      </c>
      <c r="N2006" s="1204">
        <v>1000</v>
      </c>
      <c r="O2006" s="1205"/>
      <c r="P2006" s="1205"/>
      <c r="Q2006" s="1206"/>
      <c r="R2006" s="1219"/>
    </row>
    <row r="2007" spans="1:18" s="1220" customFormat="1">
      <c r="A2007" s="1216"/>
      <c r="B2007" s="1217" t="s">
        <v>1849</v>
      </c>
      <c r="C2007" s="1217" t="s">
        <v>1850</v>
      </c>
      <c r="D2007" s="1217" t="s">
        <v>81</v>
      </c>
      <c r="E2007" s="1218">
        <v>40135</v>
      </c>
      <c r="F2007" s="1198"/>
      <c r="G2007" s="1199"/>
      <c r="H2007" s="1199"/>
      <c r="I2007" s="1199"/>
      <c r="J2007" s="1200"/>
      <c r="K2007" s="1201">
        <v>41863000</v>
      </c>
      <c r="L2007" s="1202"/>
      <c r="M2007" s="1203">
        <v>41863</v>
      </c>
      <c r="N2007" s="1204">
        <v>1000</v>
      </c>
      <c r="O2007" s="1205"/>
      <c r="P2007" s="1205"/>
      <c r="Q2007" s="1206"/>
      <c r="R2007" s="1219"/>
    </row>
    <row r="2008" spans="1:18" s="1220" customFormat="1">
      <c r="A2008" s="1216"/>
      <c r="B2008" s="1217" t="s">
        <v>1849</v>
      </c>
      <c r="C2008" s="1217" t="s">
        <v>1850</v>
      </c>
      <c r="D2008" s="1217" t="s">
        <v>81</v>
      </c>
      <c r="E2008" s="1218">
        <v>40868</v>
      </c>
      <c r="F2008" s="1198"/>
      <c r="G2008" s="1199"/>
      <c r="H2008" s="1199"/>
      <c r="I2008" s="1199"/>
      <c r="J2008" s="1200"/>
      <c r="K2008" s="1201"/>
      <c r="L2008" s="1202"/>
      <c r="M2008" s="1203"/>
      <c r="N2008" s="1204"/>
      <c r="O2008" s="1205"/>
      <c r="P2008" s="1205"/>
      <c r="Q2008" s="1206">
        <v>878256</v>
      </c>
      <c r="R2008" s="1219">
        <v>246698.14</v>
      </c>
    </row>
    <row r="2009" spans="1:18" s="1220" customFormat="1">
      <c r="A2009" s="1216">
        <v>44</v>
      </c>
      <c r="B2009" s="1217" t="s">
        <v>1851</v>
      </c>
      <c r="C2009" s="1217" t="s">
        <v>734</v>
      </c>
      <c r="D2009" s="1217" t="s">
        <v>134</v>
      </c>
      <c r="E2009" s="1218">
        <v>39773</v>
      </c>
      <c r="F2009" s="1198" t="s">
        <v>26</v>
      </c>
      <c r="G2009" s="1199">
        <v>140000000</v>
      </c>
      <c r="H2009" s="1199">
        <v>0</v>
      </c>
      <c r="I2009" s="1199">
        <v>160365000</v>
      </c>
      <c r="J2009" s="1200" t="s">
        <v>655</v>
      </c>
      <c r="K2009" s="1201"/>
      <c r="L2009" s="1202"/>
      <c r="M2009" s="1203"/>
      <c r="N2009" s="1204"/>
      <c r="O2009" s="1205"/>
      <c r="P2009" s="1205"/>
      <c r="Q2009" s="1206"/>
      <c r="R2009" s="1219"/>
    </row>
    <row r="2010" spans="1:18" s="1220" customFormat="1">
      <c r="A2010" s="1216"/>
      <c r="B2010" s="1217" t="s">
        <v>1851</v>
      </c>
      <c r="C2010" s="1217" t="s">
        <v>734</v>
      </c>
      <c r="D2010" s="1217" t="s">
        <v>134</v>
      </c>
      <c r="E2010" s="1218">
        <v>40813</v>
      </c>
      <c r="F2010" s="1198"/>
      <c r="G2010" s="1199"/>
      <c r="H2010" s="1199"/>
      <c r="I2010" s="1199"/>
      <c r="J2010" s="1200"/>
      <c r="K2010" s="1201">
        <v>140000000</v>
      </c>
      <c r="L2010" s="1202"/>
      <c r="M2010" s="1203">
        <v>140000</v>
      </c>
      <c r="N2010" s="1204">
        <v>1000</v>
      </c>
      <c r="O2010" s="1205"/>
      <c r="P2010" s="1205"/>
      <c r="Q2010" s="1206"/>
      <c r="R2010" s="1219"/>
    </row>
    <row r="2011" spans="1:18" s="1220" customFormat="1">
      <c r="A2011" s="1216"/>
      <c r="B2011" s="1217" t="s">
        <v>1851</v>
      </c>
      <c r="C2011" s="1217" t="s">
        <v>734</v>
      </c>
      <c r="D2011" s="1217" t="s">
        <v>134</v>
      </c>
      <c r="E2011" s="1218">
        <v>40870</v>
      </c>
      <c r="F2011" s="1198"/>
      <c r="G2011" s="1199"/>
      <c r="H2011" s="1199"/>
      <c r="I2011" s="1199"/>
      <c r="J2011" s="1200"/>
      <c r="K2011" s="1201"/>
      <c r="L2011" s="1202"/>
      <c r="M2011" s="1203"/>
      <c r="N2011" s="1204"/>
      <c r="O2011" s="1205"/>
      <c r="P2011" s="1205"/>
      <c r="Q2011" s="1206">
        <v>415000</v>
      </c>
      <c r="R2011" s="1219">
        <v>787107</v>
      </c>
    </row>
    <row r="2012" spans="1:18" s="1220" customFormat="1">
      <c r="A2012" s="1216">
        <v>8117</v>
      </c>
      <c r="B2012" s="1217" t="s">
        <v>1852</v>
      </c>
      <c r="C2012" s="1217" t="s">
        <v>1853</v>
      </c>
      <c r="D2012" s="1217" t="s">
        <v>81</v>
      </c>
      <c r="E2012" s="1218">
        <v>39805</v>
      </c>
      <c r="F2012" s="1198" t="s">
        <v>49</v>
      </c>
      <c r="G2012" s="1199">
        <v>7290000</v>
      </c>
      <c r="H2012" s="1199">
        <v>0</v>
      </c>
      <c r="I2012" s="1199">
        <v>554083</v>
      </c>
      <c r="J2012" s="1200" t="s">
        <v>1967</v>
      </c>
      <c r="K2012" s="1201"/>
      <c r="L2012" s="1202"/>
      <c r="M2012" s="1203"/>
      <c r="N2012" s="1204"/>
      <c r="O2012" s="1205"/>
      <c r="P2012" s="1205"/>
      <c r="Q2012" s="1206"/>
      <c r="R2012" s="1219"/>
    </row>
    <row r="2013" spans="1:18" s="1220" customFormat="1">
      <c r="A2013" s="1216"/>
      <c r="B2013" s="1217" t="s">
        <v>1852</v>
      </c>
      <c r="C2013" s="1217" t="s">
        <v>1853</v>
      </c>
      <c r="D2013" s="1217" t="s">
        <v>81</v>
      </c>
      <c r="E2013" s="1218">
        <v>41950</v>
      </c>
      <c r="F2013" s="1198"/>
      <c r="G2013" s="1199"/>
      <c r="H2013" s="1199"/>
      <c r="I2013" s="1199"/>
      <c r="J2013" s="1200"/>
      <c r="K2013" s="1201"/>
      <c r="L2013" s="1202"/>
      <c r="M2013" s="1203"/>
      <c r="N2013" s="1204"/>
      <c r="O2013" s="1205">
        <v>-7290000</v>
      </c>
      <c r="P2013" s="1205"/>
      <c r="Q2013" s="1206"/>
      <c r="R2013" s="1219"/>
    </row>
    <row r="2014" spans="1:18" s="1220" customFormat="1">
      <c r="A2014" s="1216" t="s">
        <v>2008</v>
      </c>
      <c r="B2014" s="1217" t="s">
        <v>1854</v>
      </c>
      <c r="C2014" s="1217" t="s">
        <v>1855</v>
      </c>
      <c r="D2014" s="1217" t="s">
        <v>80</v>
      </c>
      <c r="E2014" s="1218">
        <v>39805</v>
      </c>
      <c r="F2014" s="1198" t="s">
        <v>49</v>
      </c>
      <c r="G2014" s="1199">
        <v>6855000</v>
      </c>
      <c r="H2014" s="1199">
        <v>0</v>
      </c>
      <c r="I2014" s="1199">
        <v>13053910.869999999</v>
      </c>
      <c r="J2014" s="1200" t="s">
        <v>671</v>
      </c>
      <c r="K2014" s="1201"/>
      <c r="L2014" s="1202"/>
      <c r="M2014" s="1203"/>
      <c r="N2014" s="1204"/>
      <c r="O2014" s="1205"/>
      <c r="P2014" s="1205"/>
      <c r="Q2014" s="1206"/>
      <c r="R2014" s="1219"/>
    </row>
    <row r="2015" spans="1:18" s="1220" customFormat="1">
      <c r="A2015" s="1216"/>
      <c r="B2015" s="1217" t="s">
        <v>1854</v>
      </c>
      <c r="C2015" s="1217" t="s">
        <v>1855</v>
      </c>
      <c r="D2015" s="1217" t="s">
        <v>80</v>
      </c>
      <c r="E2015" s="1218">
        <v>40176</v>
      </c>
      <c r="F2015" s="1198"/>
      <c r="G2015" s="1199">
        <v>4567000</v>
      </c>
      <c r="H2015" s="1199"/>
      <c r="I2015" s="1199"/>
      <c r="J2015" s="1200"/>
      <c r="K2015" s="1201"/>
      <c r="L2015" s="1202"/>
      <c r="M2015" s="1203"/>
      <c r="N2015" s="1204"/>
      <c r="O2015" s="1205"/>
      <c r="P2015" s="1205"/>
      <c r="Q2015" s="1206"/>
      <c r="R2015" s="1219"/>
    </row>
    <row r="2016" spans="1:18" s="1220" customFormat="1">
      <c r="A2016" s="1216"/>
      <c r="B2016" s="1217" t="s">
        <v>1854</v>
      </c>
      <c r="C2016" s="1217" t="s">
        <v>1855</v>
      </c>
      <c r="D2016" s="1217" t="s">
        <v>80</v>
      </c>
      <c r="E2016" s="1218">
        <v>41221</v>
      </c>
      <c r="F2016" s="1198"/>
      <c r="G2016" s="1199"/>
      <c r="H2016" s="1199"/>
      <c r="I2016" s="1199"/>
      <c r="J2016" s="1200"/>
      <c r="K2016" s="1201">
        <v>1050524.72</v>
      </c>
      <c r="L2016" s="1202"/>
      <c r="M2016" s="1203">
        <v>1117</v>
      </c>
      <c r="N2016" s="1204">
        <v>940.375</v>
      </c>
      <c r="O2016" s="1205">
        <v>-66475.28</v>
      </c>
      <c r="P2016" s="1205"/>
      <c r="Q2016" s="1206"/>
      <c r="R2016" s="1219"/>
    </row>
    <row r="2017" spans="1:18" s="1220" customFormat="1">
      <c r="A2017" s="1216"/>
      <c r="B2017" s="1217" t="s">
        <v>1854</v>
      </c>
      <c r="C2017" s="1217" t="s">
        <v>1855</v>
      </c>
      <c r="D2017" s="1217" t="s">
        <v>80</v>
      </c>
      <c r="E2017" s="1218">
        <v>41222</v>
      </c>
      <c r="F2017" s="1198"/>
      <c r="G2017" s="1199"/>
      <c r="H2017" s="1199"/>
      <c r="I2017" s="1199"/>
      <c r="J2017" s="1200"/>
      <c r="K2017" s="1201">
        <v>9673015.3699999992</v>
      </c>
      <c r="L2017" s="1202"/>
      <c r="M2017" s="1203">
        <v>10305</v>
      </c>
      <c r="N2017" s="1204">
        <v>939.53330000000005</v>
      </c>
      <c r="O2017" s="1205">
        <v>-631984.63</v>
      </c>
      <c r="P2017" s="1205"/>
      <c r="Q2017" s="1206">
        <v>335417.06</v>
      </c>
      <c r="R2017" s="1219">
        <v>343</v>
      </c>
    </row>
    <row r="2018" spans="1:18" s="1220" customFormat="1">
      <c r="A2018" s="1216"/>
      <c r="B2018" s="1217" t="s">
        <v>1854</v>
      </c>
      <c r="C2018" s="1217" t="s">
        <v>1855</v>
      </c>
      <c r="D2018" s="1217" t="s">
        <v>80</v>
      </c>
      <c r="E2018" s="1218">
        <v>41285</v>
      </c>
      <c r="F2018" s="1198"/>
      <c r="G2018" s="1199"/>
      <c r="H2018" s="1199"/>
      <c r="I2018" s="1199"/>
      <c r="J2018" s="1200"/>
      <c r="K2018" s="1201"/>
      <c r="L2018" s="1202">
        <v>-107235.41</v>
      </c>
      <c r="M2018" s="1203"/>
      <c r="N2018" s="1204"/>
      <c r="O2018" s="1205"/>
      <c r="P2018" s="1205"/>
      <c r="Q2018" s="1206"/>
      <c r="R2018" s="1219"/>
    </row>
    <row r="2019" spans="1:18" s="1220" customFormat="1">
      <c r="A2019" s="1216" t="s">
        <v>2074</v>
      </c>
      <c r="B2019" s="1217" t="s">
        <v>1856</v>
      </c>
      <c r="C2019" s="1217" t="s">
        <v>1857</v>
      </c>
      <c r="D2019" s="1217" t="s">
        <v>128</v>
      </c>
      <c r="E2019" s="1218">
        <v>39948</v>
      </c>
      <c r="F2019" s="1198" t="s">
        <v>49</v>
      </c>
      <c r="G2019" s="1199">
        <v>4700000</v>
      </c>
      <c r="H2019" s="1199">
        <v>0</v>
      </c>
      <c r="I2019" s="1199">
        <v>5842197.9199999999</v>
      </c>
      <c r="J2019" s="1200" t="s">
        <v>655</v>
      </c>
      <c r="K2019" s="1201"/>
      <c r="L2019" s="1202"/>
      <c r="M2019" s="1203"/>
      <c r="N2019" s="1204"/>
      <c r="O2019" s="1205"/>
      <c r="P2019" s="1205"/>
      <c r="Q2019" s="1206"/>
      <c r="R2019" s="1219"/>
    </row>
    <row r="2020" spans="1:18" s="1220" customFormat="1">
      <c r="A2020" s="1216"/>
      <c r="B2020" s="1217" t="s">
        <v>1856</v>
      </c>
      <c r="C2020" s="1217" t="s">
        <v>1857</v>
      </c>
      <c r="D2020" s="1217" t="s">
        <v>128</v>
      </c>
      <c r="E2020" s="1218">
        <v>41243</v>
      </c>
      <c r="F2020" s="1198"/>
      <c r="G2020" s="1199"/>
      <c r="H2020" s="1199"/>
      <c r="I2020" s="1199"/>
      <c r="J2020" s="1200"/>
      <c r="K2020" s="1201">
        <v>4700000</v>
      </c>
      <c r="L2020" s="1202"/>
      <c r="M2020" s="1203">
        <v>4700</v>
      </c>
      <c r="N2020" s="1204">
        <v>1000</v>
      </c>
      <c r="O2020" s="1205"/>
      <c r="P2020" s="1205"/>
      <c r="Q2020" s="1206">
        <v>235000</v>
      </c>
      <c r="R2020" s="1219">
        <v>235</v>
      </c>
    </row>
    <row r="2021" spans="1:18" s="1220" customFormat="1">
      <c r="A2021" s="1216">
        <v>8</v>
      </c>
      <c r="B2021" s="1217" t="s">
        <v>1858</v>
      </c>
      <c r="C2021" s="1217" t="s">
        <v>1649</v>
      </c>
      <c r="D2021" s="1217" t="s">
        <v>84</v>
      </c>
      <c r="E2021" s="1218">
        <v>39864</v>
      </c>
      <c r="F2021" s="1198" t="s">
        <v>49</v>
      </c>
      <c r="G2021" s="1199">
        <v>16800000</v>
      </c>
      <c r="H2021" s="1199">
        <v>0</v>
      </c>
      <c r="I2021" s="1199">
        <v>20275427.100000001</v>
      </c>
      <c r="J2021" s="1200" t="s">
        <v>671</v>
      </c>
      <c r="K2021" s="1201"/>
      <c r="L2021" s="1202"/>
      <c r="M2021" s="1203"/>
      <c r="N2021" s="1204"/>
      <c r="O2021" s="1205"/>
      <c r="P2021" s="1205"/>
      <c r="Q2021" s="1206"/>
      <c r="R2021" s="1219"/>
    </row>
    <row r="2022" spans="1:18" s="1220" customFormat="1">
      <c r="A2022" s="1216"/>
      <c r="B2022" s="1217" t="s">
        <v>1858</v>
      </c>
      <c r="C2022" s="1217" t="s">
        <v>1649</v>
      </c>
      <c r="D2022" s="1217" t="s">
        <v>84</v>
      </c>
      <c r="E2022" s="1218">
        <v>41821</v>
      </c>
      <c r="F2022" s="1198"/>
      <c r="G2022" s="1199"/>
      <c r="H2022" s="1199"/>
      <c r="I2022" s="1199"/>
      <c r="J2022" s="1200"/>
      <c r="K2022" s="1201">
        <v>1300000</v>
      </c>
      <c r="L2022" s="1202"/>
      <c r="M2022" s="1203">
        <v>1300</v>
      </c>
      <c r="N2022" s="1204">
        <v>1063.2</v>
      </c>
      <c r="O2022" s="1205"/>
      <c r="P2022" s="1205">
        <v>82173</v>
      </c>
      <c r="Q2022" s="1206"/>
      <c r="R2022" s="1219"/>
    </row>
    <row r="2023" spans="1:18" s="1220" customFormat="1">
      <c r="A2023" s="1216"/>
      <c r="B2023" s="1217" t="s">
        <v>1858</v>
      </c>
      <c r="C2023" s="1217" t="s">
        <v>1649</v>
      </c>
      <c r="D2023" s="1217" t="s">
        <v>84</v>
      </c>
      <c r="E2023" s="1218">
        <v>41822</v>
      </c>
      <c r="F2023" s="1198"/>
      <c r="G2023" s="1199"/>
      <c r="H2023" s="1199"/>
      <c r="I2023" s="1199"/>
      <c r="J2023" s="1200"/>
      <c r="K2023" s="1201">
        <v>15500000</v>
      </c>
      <c r="L2023" s="1202"/>
      <c r="M2023" s="1203">
        <v>15500</v>
      </c>
      <c r="N2023" s="1204">
        <v>1063.2</v>
      </c>
      <c r="O2023" s="1205"/>
      <c r="P2023" s="1205">
        <v>979755</v>
      </c>
      <c r="Q2023" s="1206">
        <v>1002535.38</v>
      </c>
      <c r="R2023" s="1219">
        <v>840</v>
      </c>
    </row>
    <row r="2024" spans="1:18" s="1220" customFormat="1">
      <c r="A2024" s="1216"/>
      <c r="B2024" s="1217" t="s">
        <v>1858</v>
      </c>
      <c r="C2024" s="1217" t="s">
        <v>1649</v>
      </c>
      <c r="D2024" s="1217" t="s">
        <v>84</v>
      </c>
      <c r="E2024" s="1218">
        <v>41908</v>
      </c>
      <c r="F2024" s="1198"/>
      <c r="G2024" s="1199"/>
      <c r="H2024" s="1199"/>
      <c r="I2024" s="1199"/>
      <c r="J2024" s="1200"/>
      <c r="K2024" s="1201"/>
      <c r="L2024" s="1202">
        <v>-178619.28</v>
      </c>
      <c r="M2024" s="1203"/>
      <c r="N2024" s="1204"/>
      <c r="O2024" s="1205"/>
      <c r="P2024" s="1205"/>
      <c r="Q2024" s="1206"/>
      <c r="R2024" s="1219"/>
    </row>
    <row r="2025" spans="1:18" s="1220" customFormat="1">
      <c r="A2025" s="1216"/>
      <c r="B2025" s="1217" t="s">
        <v>1859</v>
      </c>
      <c r="C2025" s="1217" t="s">
        <v>1155</v>
      </c>
      <c r="D2025" s="1217" t="s">
        <v>123</v>
      </c>
      <c r="E2025" s="1218">
        <v>39801</v>
      </c>
      <c r="F2025" s="1198" t="s">
        <v>26</v>
      </c>
      <c r="G2025" s="1199">
        <v>300000000</v>
      </c>
      <c r="H2025" s="1199">
        <v>0</v>
      </c>
      <c r="I2025" s="1199">
        <v>343733333.32999998</v>
      </c>
      <c r="J2025" s="1200" t="s">
        <v>655</v>
      </c>
      <c r="K2025" s="1201"/>
      <c r="L2025" s="1202"/>
      <c r="M2025" s="1203"/>
      <c r="N2025" s="1204"/>
      <c r="O2025" s="1205"/>
      <c r="P2025" s="1205"/>
      <c r="Q2025" s="1206"/>
      <c r="R2025" s="1219"/>
    </row>
    <row r="2026" spans="1:18" s="1220" customFormat="1">
      <c r="A2026" s="1216"/>
      <c r="B2026" s="1217" t="s">
        <v>1859</v>
      </c>
      <c r="C2026" s="1217" t="s">
        <v>1155</v>
      </c>
      <c r="D2026" s="1217" t="s">
        <v>123</v>
      </c>
      <c r="E2026" s="1218">
        <v>40697</v>
      </c>
      <c r="F2026" s="1198"/>
      <c r="G2026" s="1199"/>
      <c r="H2026" s="1199"/>
      <c r="I2026" s="1199"/>
      <c r="J2026" s="1200"/>
      <c r="K2026" s="1201">
        <v>300000000</v>
      </c>
      <c r="L2026" s="1202"/>
      <c r="M2026" s="1203">
        <v>300000</v>
      </c>
      <c r="N2026" s="1204">
        <v>1000</v>
      </c>
      <c r="O2026" s="1205"/>
      <c r="P2026" s="1205"/>
      <c r="Q2026" s="1206">
        <v>6900000</v>
      </c>
      <c r="R2026" s="1219">
        <v>2631579</v>
      </c>
    </row>
    <row r="2027" spans="1:18" s="1220" customFormat="1">
      <c r="A2027" s="1216">
        <v>11</v>
      </c>
      <c r="B2027" s="1217" t="s">
        <v>2117</v>
      </c>
      <c r="C2027" s="1217" t="s">
        <v>1727</v>
      </c>
      <c r="D2027" s="1217" t="s">
        <v>126</v>
      </c>
      <c r="E2027" s="1218">
        <v>39794</v>
      </c>
      <c r="F2027" s="1198" t="s">
        <v>26</v>
      </c>
      <c r="G2027" s="1199">
        <v>330000000</v>
      </c>
      <c r="H2027" s="1199">
        <v>0</v>
      </c>
      <c r="I2027" s="1199">
        <v>369920833.32999998</v>
      </c>
      <c r="J2027" s="1200" t="s">
        <v>704</v>
      </c>
      <c r="K2027" s="1201"/>
      <c r="L2027" s="1202"/>
      <c r="M2027" s="1203"/>
      <c r="N2027" s="1204"/>
      <c r="O2027" s="1205"/>
      <c r="P2027" s="1205"/>
      <c r="Q2027" s="1206"/>
      <c r="R2027" s="1219"/>
    </row>
    <row r="2028" spans="1:18" s="1220" customFormat="1">
      <c r="A2028" s="1216"/>
      <c r="B2028" s="1217" t="s">
        <v>2117</v>
      </c>
      <c r="C2028" s="1217" t="s">
        <v>1727</v>
      </c>
      <c r="D2028" s="1217" t="s">
        <v>126</v>
      </c>
      <c r="E2028" s="1218">
        <v>40676</v>
      </c>
      <c r="F2028" s="1198"/>
      <c r="G2028" s="1199"/>
      <c r="H2028" s="1199"/>
      <c r="I2028" s="1199"/>
      <c r="J2028" s="1200"/>
      <c r="K2028" s="1201">
        <v>330000000</v>
      </c>
      <c r="L2028" s="1202"/>
      <c r="M2028" s="1203">
        <v>330000</v>
      </c>
      <c r="N2028" s="1204">
        <v>1000</v>
      </c>
      <c r="O2028" s="1205"/>
      <c r="P2028" s="1205"/>
      <c r="Q2028" s="1206"/>
      <c r="R2028" s="1219"/>
    </row>
    <row r="2029" spans="1:18" s="1220" customFormat="1">
      <c r="A2029" s="1216"/>
      <c r="B2029" s="1217" t="s">
        <v>1860</v>
      </c>
      <c r="C2029" s="1217" t="s">
        <v>657</v>
      </c>
      <c r="D2029" s="1217" t="s">
        <v>81</v>
      </c>
      <c r="E2029" s="1218">
        <v>39794</v>
      </c>
      <c r="F2029" s="1198" t="s">
        <v>26</v>
      </c>
      <c r="G2029" s="1199">
        <v>62158000</v>
      </c>
      <c r="H2029" s="1199">
        <v>0</v>
      </c>
      <c r="I2029" s="1199">
        <v>68809170.519999996</v>
      </c>
      <c r="J2029" s="1200" t="s">
        <v>671</v>
      </c>
      <c r="K2029" s="1201"/>
      <c r="L2029" s="1202"/>
      <c r="M2029" s="1203"/>
      <c r="N2029" s="1204"/>
      <c r="O2029" s="1205"/>
      <c r="P2029" s="1205"/>
      <c r="Q2029" s="1206"/>
      <c r="R2029" s="1219"/>
    </row>
    <row r="2030" spans="1:18" s="1220" customFormat="1">
      <c r="A2030" s="1216"/>
      <c r="B2030" s="1217" t="s">
        <v>1860</v>
      </c>
      <c r="C2030" s="1217" t="s">
        <v>657</v>
      </c>
      <c r="D2030" s="1217" t="s">
        <v>81</v>
      </c>
      <c r="E2030" s="1218">
        <v>41002</v>
      </c>
      <c r="F2030" s="1198"/>
      <c r="G2030" s="1199"/>
      <c r="H2030" s="1199"/>
      <c r="I2030" s="1199"/>
      <c r="J2030" s="1200"/>
      <c r="K2030" s="1201">
        <v>58646694.579999998</v>
      </c>
      <c r="L2030" s="1202">
        <v>-879700.42</v>
      </c>
      <c r="M2030" s="1203">
        <v>62158</v>
      </c>
      <c r="N2030" s="1204">
        <v>943.5</v>
      </c>
      <c r="O2030" s="1205">
        <v>-3511305.42</v>
      </c>
      <c r="P2030" s="1205"/>
      <c r="Q2030" s="1206"/>
      <c r="R2030" s="1219"/>
    </row>
    <row r="2031" spans="1:18" s="1220" customFormat="1">
      <c r="A2031" s="1216"/>
      <c r="B2031" s="1217" t="s">
        <v>1860</v>
      </c>
      <c r="C2031" s="1217" t="s">
        <v>657</v>
      </c>
      <c r="D2031" s="1217" t="s">
        <v>81</v>
      </c>
      <c r="E2031" s="1218">
        <v>41080</v>
      </c>
      <c r="F2031" s="1198"/>
      <c r="G2031" s="1199"/>
      <c r="H2031" s="1199"/>
      <c r="I2031" s="1199"/>
      <c r="J2031" s="1200"/>
      <c r="K2031" s="1201"/>
      <c r="L2031" s="1202"/>
      <c r="M2031" s="1203"/>
      <c r="N2031" s="1204"/>
      <c r="O2031" s="1205"/>
      <c r="P2031" s="1205"/>
      <c r="Q2031" s="1206">
        <v>760000</v>
      </c>
      <c r="R2031" s="1219">
        <v>949460</v>
      </c>
    </row>
    <row r="2032" spans="1:18" s="1220" customFormat="1">
      <c r="A2032" s="1216">
        <v>11</v>
      </c>
      <c r="B2032" s="1217" t="s">
        <v>1861</v>
      </c>
      <c r="C2032" s="1217" t="s">
        <v>1862</v>
      </c>
      <c r="D2032" s="1217" t="s">
        <v>80</v>
      </c>
      <c r="E2032" s="1218">
        <v>39801</v>
      </c>
      <c r="F2032" s="1198" t="s">
        <v>26</v>
      </c>
      <c r="G2032" s="1199">
        <v>250000000</v>
      </c>
      <c r="H2032" s="1199">
        <v>0</v>
      </c>
      <c r="I2032" s="1199">
        <v>300704730.81</v>
      </c>
      <c r="J2032" s="1200" t="s">
        <v>655</v>
      </c>
      <c r="K2032" s="1201"/>
      <c r="L2032" s="1202"/>
      <c r="M2032" s="1203"/>
      <c r="N2032" s="1204"/>
      <c r="O2032" s="1205"/>
      <c r="P2032" s="1205"/>
      <c r="Q2032" s="1206"/>
      <c r="R2032" s="1219"/>
    </row>
    <row r="2033" spans="1:18" s="1220" customFormat="1">
      <c r="A2033" s="1216"/>
      <c r="B2033" s="1217" t="s">
        <v>1861</v>
      </c>
      <c r="C2033" s="1217" t="s">
        <v>1862</v>
      </c>
      <c r="D2033" s="1217" t="s">
        <v>80</v>
      </c>
      <c r="E2033" s="1218">
        <v>40534</v>
      </c>
      <c r="F2033" s="1198"/>
      <c r="G2033" s="1199"/>
      <c r="H2033" s="1199"/>
      <c r="I2033" s="1199"/>
      <c r="J2033" s="1200"/>
      <c r="K2033" s="1201">
        <v>250000000</v>
      </c>
      <c r="L2033" s="1202"/>
      <c r="M2033" s="1203">
        <v>250000</v>
      </c>
      <c r="N2033" s="1204">
        <v>1000</v>
      </c>
      <c r="O2033" s="1205"/>
      <c r="P2033" s="1205"/>
      <c r="Q2033" s="1206"/>
      <c r="R2033" s="1219"/>
    </row>
    <row r="2034" spans="1:18" s="1220" customFormat="1">
      <c r="A2034" s="1216"/>
      <c r="B2034" s="1217" t="s">
        <v>1861</v>
      </c>
      <c r="C2034" s="1217" t="s">
        <v>1862</v>
      </c>
      <c r="D2034" s="1217" t="s">
        <v>80</v>
      </c>
      <c r="E2034" s="1218">
        <v>40588</v>
      </c>
      <c r="F2034" s="1198"/>
      <c r="G2034" s="1199"/>
      <c r="H2034" s="1199"/>
      <c r="I2034" s="1199"/>
      <c r="J2034" s="1200"/>
      <c r="K2034" s="1201"/>
      <c r="L2034" s="1202"/>
      <c r="M2034" s="1203"/>
      <c r="N2034" s="1204"/>
      <c r="O2034" s="1205"/>
      <c r="P2034" s="1205"/>
      <c r="Q2034" s="1206">
        <v>25600564.149999999</v>
      </c>
      <c r="R2034" s="1219">
        <v>1643295</v>
      </c>
    </row>
    <row r="2035" spans="1:18" s="1220" customFormat="1">
      <c r="A2035" s="1216" t="s">
        <v>1979</v>
      </c>
      <c r="B2035" s="1217" t="s">
        <v>1863</v>
      </c>
      <c r="C2035" s="1217" t="s">
        <v>1864</v>
      </c>
      <c r="D2035" s="1217" t="s">
        <v>108</v>
      </c>
      <c r="E2035" s="1218">
        <v>39948</v>
      </c>
      <c r="F2035" s="1198" t="s">
        <v>49</v>
      </c>
      <c r="G2035" s="1199">
        <v>2720000</v>
      </c>
      <c r="H2035" s="1199">
        <v>0</v>
      </c>
      <c r="I2035" s="1199">
        <v>2780391.21</v>
      </c>
      <c r="J2035" s="1200" t="s">
        <v>671</v>
      </c>
      <c r="K2035" s="1201"/>
      <c r="L2035" s="1202"/>
      <c r="M2035" s="1203"/>
      <c r="N2035" s="1204"/>
      <c r="O2035" s="1205"/>
      <c r="P2035" s="1205"/>
      <c r="Q2035" s="1206"/>
      <c r="R2035" s="1219"/>
    </row>
    <row r="2036" spans="1:18" s="1220" customFormat="1">
      <c r="A2036" s="1216"/>
      <c r="B2036" s="1217" t="s">
        <v>1863</v>
      </c>
      <c r="C2036" s="1217" t="s">
        <v>1864</v>
      </c>
      <c r="D2036" s="1217" t="s">
        <v>108</v>
      </c>
      <c r="E2036" s="1218">
        <v>41449</v>
      </c>
      <c r="F2036" s="1198"/>
      <c r="G2036" s="1199"/>
      <c r="H2036" s="1199"/>
      <c r="I2036" s="1199"/>
      <c r="J2036" s="1200"/>
      <c r="K2036" s="1201">
        <v>2343851.2000000002</v>
      </c>
      <c r="L2036" s="1202"/>
      <c r="M2036" s="1203">
        <v>2720</v>
      </c>
      <c r="N2036" s="1204">
        <v>861.7</v>
      </c>
      <c r="O2036" s="1205">
        <v>-376148.8</v>
      </c>
      <c r="P2036" s="1205"/>
      <c r="Q2036" s="1206">
        <v>90940</v>
      </c>
      <c r="R2036" s="1219">
        <v>136</v>
      </c>
    </row>
    <row r="2037" spans="1:18" s="1220" customFormat="1">
      <c r="A2037" s="1216"/>
      <c r="B2037" s="1217" t="s">
        <v>1863</v>
      </c>
      <c r="C2037" s="1217" t="s">
        <v>1864</v>
      </c>
      <c r="D2037" s="1217" t="s">
        <v>108</v>
      </c>
      <c r="E2037" s="1218">
        <v>41481</v>
      </c>
      <c r="F2037" s="1198"/>
      <c r="G2037" s="1199"/>
      <c r="H2037" s="1199"/>
      <c r="I2037" s="1199"/>
      <c r="J2037" s="1200"/>
      <c r="K2037" s="1201"/>
      <c r="L2037" s="1202">
        <v>-24999.99</v>
      </c>
      <c r="M2037" s="1203"/>
      <c r="N2037" s="1204"/>
      <c r="O2037" s="1205"/>
      <c r="P2037" s="1205"/>
      <c r="Q2037" s="1206"/>
      <c r="R2037" s="1219"/>
    </row>
    <row r="2038" spans="1:18" s="1220" customFormat="1">
      <c r="A2038" s="1216"/>
      <c r="B2038" s="1217" t="s">
        <v>1865</v>
      </c>
      <c r="C2038" s="1217" t="s">
        <v>1727</v>
      </c>
      <c r="D2038" s="1217" t="s">
        <v>126</v>
      </c>
      <c r="E2038" s="1218">
        <v>39836</v>
      </c>
      <c r="F2038" s="1198" t="s">
        <v>26</v>
      </c>
      <c r="G2038" s="1199">
        <v>52625000</v>
      </c>
      <c r="H2038" s="1199">
        <v>0</v>
      </c>
      <c r="I2038" s="1199">
        <v>57640856.640000001</v>
      </c>
      <c r="J2038" s="1200" t="s">
        <v>671</v>
      </c>
      <c r="K2038" s="1201"/>
      <c r="L2038" s="1202"/>
      <c r="M2038" s="1203"/>
      <c r="N2038" s="1204"/>
      <c r="O2038" s="1205"/>
      <c r="P2038" s="1205"/>
      <c r="Q2038" s="1206"/>
      <c r="R2038" s="1219"/>
    </row>
    <row r="2039" spans="1:18" s="1220" customFormat="1">
      <c r="A2039" s="1216"/>
      <c r="B2039" s="1217" t="s">
        <v>1865</v>
      </c>
      <c r="C2039" s="1217" t="s">
        <v>1727</v>
      </c>
      <c r="D2039" s="1217" t="s">
        <v>126</v>
      </c>
      <c r="E2039" s="1218">
        <v>41002</v>
      </c>
      <c r="F2039" s="1198"/>
      <c r="G2039" s="1199"/>
      <c r="H2039" s="1199"/>
      <c r="I2039" s="1199"/>
      <c r="J2039" s="1200"/>
      <c r="K2039" s="1201">
        <v>48157663.75</v>
      </c>
      <c r="L2039" s="1202">
        <v>-722364.96</v>
      </c>
      <c r="M2039" s="1203">
        <v>52625</v>
      </c>
      <c r="N2039" s="1204">
        <v>915.1</v>
      </c>
      <c r="O2039" s="1205">
        <v>-4467336.25</v>
      </c>
      <c r="P2039" s="1205"/>
      <c r="Q2039" s="1206"/>
      <c r="R2039" s="1219"/>
    </row>
    <row r="2040" spans="1:18" s="1220" customFormat="1">
      <c r="A2040" s="1216"/>
      <c r="B2040" s="1217" t="s">
        <v>1865</v>
      </c>
      <c r="C2040" s="1217" t="s">
        <v>1727</v>
      </c>
      <c r="D2040" s="1217" t="s">
        <v>126</v>
      </c>
      <c r="E2040" s="1218">
        <v>41164</v>
      </c>
      <c r="F2040" s="1198"/>
      <c r="G2040" s="1199"/>
      <c r="H2040" s="1199"/>
      <c r="I2040" s="1199"/>
      <c r="J2040" s="1200"/>
      <c r="K2040" s="1201"/>
      <c r="L2040" s="1202"/>
      <c r="M2040" s="1203"/>
      <c r="N2040" s="1204"/>
      <c r="O2040" s="1205"/>
      <c r="P2040" s="1205"/>
      <c r="Q2040" s="1206">
        <v>1800000</v>
      </c>
      <c r="R2040" s="1219">
        <v>175105</v>
      </c>
    </row>
    <row r="2041" spans="1:18" s="1220" customFormat="1">
      <c r="A2041" s="1216"/>
      <c r="B2041" s="1217" t="s">
        <v>2118</v>
      </c>
      <c r="C2041" s="1217" t="s">
        <v>1866</v>
      </c>
      <c r="D2041" s="1217" t="s">
        <v>55</v>
      </c>
      <c r="E2041" s="1218">
        <v>39829</v>
      </c>
      <c r="F2041" s="1198" t="s">
        <v>26</v>
      </c>
      <c r="G2041" s="1199">
        <v>36000000</v>
      </c>
      <c r="H2041" s="1199">
        <v>0</v>
      </c>
      <c r="I2041" s="1199">
        <v>52383419.850000001</v>
      </c>
      <c r="J2041" s="1200" t="s">
        <v>671</v>
      </c>
      <c r="K2041" s="1201"/>
      <c r="L2041" s="1202"/>
      <c r="M2041" s="1203"/>
      <c r="N2041" s="1204"/>
      <c r="O2041" s="1205"/>
      <c r="P2041" s="1205"/>
      <c r="Q2041" s="1206"/>
      <c r="R2041" s="1219"/>
    </row>
    <row r="2042" spans="1:18" s="1220" customFormat="1">
      <c r="A2042" s="1216"/>
      <c r="B2042" s="1217" t="s">
        <v>2118</v>
      </c>
      <c r="C2042" s="1217" t="s">
        <v>1866</v>
      </c>
      <c r="D2042" s="1217" t="s">
        <v>55</v>
      </c>
      <c r="E2042" s="1218">
        <v>40018</v>
      </c>
      <c r="F2042" s="1198"/>
      <c r="G2042" s="1199">
        <v>13312000</v>
      </c>
      <c r="H2042" s="1199"/>
      <c r="I2042" s="1199"/>
      <c r="J2042" s="1200"/>
      <c r="K2042" s="1201"/>
      <c r="L2042" s="1202"/>
      <c r="M2042" s="1203"/>
      <c r="N2042" s="1204"/>
      <c r="O2042" s="1205"/>
      <c r="P2042" s="1205"/>
      <c r="Q2042" s="1206"/>
      <c r="R2042" s="1219"/>
    </row>
    <row r="2043" spans="1:18" s="1220" customFormat="1">
      <c r="A2043" s="1216"/>
      <c r="B2043" s="1217" t="s">
        <v>2118</v>
      </c>
      <c r="C2043" s="1217" t="s">
        <v>1866</v>
      </c>
      <c r="D2043" s="1217" t="s">
        <v>55</v>
      </c>
      <c r="E2043" s="1218">
        <v>41170</v>
      </c>
      <c r="F2043" s="1198"/>
      <c r="G2043" s="1199"/>
      <c r="H2043" s="1199"/>
      <c r="I2043" s="1199"/>
      <c r="J2043" s="1200"/>
      <c r="K2043" s="1201">
        <v>44149056</v>
      </c>
      <c r="L2043" s="1202">
        <v>-662235.84</v>
      </c>
      <c r="M2043" s="1203">
        <v>49312</v>
      </c>
      <c r="N2043" s="1204">
        <v>893</v>
      </c>
      <c r="O2043" s="1205">
        <v>-5162944</v>
      </c>
      <c r="P2043" s="1205"/>
      <c r="Q2043" s="1206"/>
      <c r="R2043" s="1219"/>
    </row>
    <row r="2044" spans="1:18" s="1220" customFormat="1">
      <c r="A2044" s="1216"/>
      <c r="B2044" s="1217" t="s">
        <v>2118</v>
      </c>
      <c r="C2044" s="1217" t="s">
        <v>1866</v>
      </c>
      <c r="D2044" s="1217" t="s">
        <v>55</v>
      </c>
      <c r="E2044" s="1218">
        <v>41435</v>
      </c>
      <c r="F2044" s="1198"/>
      <c r="G2044" s="1199"/>
      <c r="H2044" s="1199"/>
      <c r="I2044" s="1199"/>
      <c r="J2044" s="1200"/>
      <c r="K2044" s="1201"/>
      <c r="L2044" s="1202"/>
      <c r="M2044" s="1203"/>
      <c r="N2044" s="1204"/>
      <c r="O2044" s="1205"/>
      <c r="P2044" s="1205"/>
      <c r="Q2044" s="1206">
        <v>55677</v>
      </c>
      <c r="R2044" s="1219">
        <v>91178</v>
      </c>
    </row>
    <row r="2045" spans="1:18" s="1220" customFormat="1">
      <c r="A2045" s="1216"/>
      <c r="B2045" s="1217" t="s">
        <v>2118</v>
      </c>
      <c r="C2045" s="1217" t="s">
        <v>1866</v>
      </c>
      <c r="D2045" s="1217" t="s">
        <v>55</v>
      </c>
      <c r="E2045" s="1218">
        <v>41436</v>
      </c>
      <c r="F2045" s="1198"/>
      <c r="G2045" s="1199"/>
      <c r="H2045" s="1199"/>
      <c r="I2045" s="1199"/>
      <c r="J2045" s="1200"/>
      <c r="K2045" s="1201"/>
      <c r="L2045" s="1202"/>
      <c r="M2045" s="1203"/>
      <c r="N2045" s="1204"/>
      <c r="O2045" s="1205"/>
      <c r="P2045" s="1205"/>
      <c r="Q2045" s="1206">
        <v>20000</v>
      </c>
      <c r="R2045" s="1219">
        <v>128663.33</v>
      </c>
    </row>
    <row r="2046" spans="1:18" s="1220" customFormat="1">
      <c r="A2046" s="1216" t="s">
        <v>1981</v>
      </c>
      <c r="B2046" s="1217" t="s">
        <v>1867</v>
      </c>
      <c r="C2046" s="1217" t="s">
        <v>926</v>
      </c>
      <c r="D2046" s="1217" t="s">
        <v>98</v>
      </c>
      <c r="E2046" s="1218">
        <v>39927</v>
      </c>
      <c r="F2046" s="1198" t="s">
        <v>49</v>
      </c>
      <c r="G2046" s="1199">
        <v>4871000</v>
      </c>
      <c r="H2046" s="1199">
        <v>0</v>
      </c>
      <c r="I2046" s="1199">
        <v>5705022.1399999997</v>
      </c>
      <c r="J2046" s="1200" t="s">
        <v>655</v>
      </c>
      <c r="K2046" s="1201"/>
      <c r="L2046" s="1202"/>
      <c r="M2046" s="1203"/>
      <c r="N2046" s="1204"/>
      <c r="O2046" s="1205"/>
      <c r="P2046" s="1205"/>
      <c r="Q2046" s="1206"/>
      <c r="R2046" s="1219"/>
    </row>
    <row r="2047" spans="1:18" s="1220" customFormat="1">
      <c r="A2047" s="1216"/>
      <c r="B2047" s="1217" t="s">
        <v>1867</v>
      </c>
      <c r="C2047" s="1217" t="s">
        <v>926</v>
      </c>
      <c r="D2047" s="1217" t="s">
        <v>98</v>
      </c>
      <c r="E2047" s="1218">
        <v>40738</v>
      </c>
      <c r="F2047" s="1198"/>
      <c r="G2047" s="1199"/>
      <c r="H2047" s="1199"/>
      <c r="I2047" s="1199"/>
      <c r="J2047" s="1200"/>
      <c r="K2047" s="1201">
        <v>4871000</v>
      </c>
      <c r="L2047" s="1202"/>
      <c r="M2047" s="1203">
        <v>4871</v>
      </c>
      <c r="N2047" s="1204">
        <v>1000</v>
      </c>
      <c r="O2047" s="1205"/>
      <c r="P2047" s="1205"/>
      <c r="Q2047" s="1206">
        <v>244000</v>
      </c>
      <c r="R2047" s="1219">
        <v>244</v>
      </c>
    </row>
    <row r="2048" spans="1:18" s="1220" customFormat="1">
      <c r="A2048" s="1216">
        <v>11</v>
      </c>
      <c r="B2048" s="1217" t="s">
        <v>1868</v>
      </c>
      <c r="C2048" s="1217" t="s">
        <v>1398</v>
      </c>
      <c r="D2048" s="1217" t="s">
        <v>121</v>
      </c>
      <c r="E2048" s="1218">
        <v>39766</v>
      </c>
      <c r="F2048" s="1198" t="s">
        <v>26</v>
      </c>
      <c r="G2048" s="1199">
        <v>1400000000</v>
      </c>
      <c r="H2048" s="1199">
        <v>0</v>
      </c>
      <c r="I2048" s="1199">
        <v>1661027529.6199999</v>
      </c>
      <c r="J2048" s="1200" t="s">
        <v>655</v>
      </c>
      <c r="K2048" s="1201"/>
      <c r="L2048" s="1202"/>
      <c r="M2048" s="1203"/>
      <c r="N2048" s="1204"/>
      <c r="O2048" s="1205"/>
      <c r="P2048" s="1205"/>
      <c r="Q2048" s="1206"/>
      <c r="R2048" s="1219"/>
    </row>
    <row r="2049" spans="1:18" s="1220" customFormat="1">
      <c r="A2049" s="1216"/>
      <c r="B2049" s="1217" t="s">
        <v>1868</v>
      </c>
      <c r="C2049" s="1217" t="s">
        <v>1398</v>
      </c>
      <c r="D2049" s="1217" t="s">
        <v>121</v>
      </c>
      <c r="E2049" s="1218">
        <v>40996</v>
      </c>
      <c r="F2049" s="1198"/>
      <c r="G2049" s="1199"/>
      <c r="H2049" s="1199"/>
      <c r="I2049" s="1199"/>
      <c r="J2049" s="1200"/>
      <c r="K2049" s="1201">
        <v>700000000</v>
      </c>
      <c r="L2049" s="1202"/>
      <c r="M2049" s="1203">
        <v>700000</v>
      </c>
      <c r="N2049" s="1204">
        <v>1000</v>
      </c>
      <c r="O2049" s="1205"/>
      <c r="P2049" s="1205"/>
      <c r="Q2049" s="1206"/>
      <c r="R2049" s="1219"/>
    </row>
    <row r="2050" spans="1:18" s="1220" customFormat="1">
      <c r="A2050" s="1216"/>
      <c r="B2050" s="1217" t="s">
        <v>1868</v>
      </c>
      <c r="C2050" s="1217" t="s">
        <v>1398</v>
      </c>
      <c r="D2050" s="1217" t="s">
        <v>121</v>
      </c>
      <c r="E2050" s="1218">
        <v>41178</v>
      </c>
      <c r="F2050" s="1198"/>
      <c r="G2050" s="1199"/>
      <c r="H2050" s="1199"/>
      <c r="I2050" s="1199"/>
      <c r="J2050" s="1200"/>
      <c r="K2050" s="1201">
        <v>700000000</v>
      </c>
      <c r="L2050" s="1202"/>
      <c r="M2050" s="1203">
        <v>700000</v>
      </c>
      <c r="N2050" s="1204">
        <v>1000</v>
      </c>
      <c r="O2050" s="1205"/>
      <c r="P2050" s="1205"/>
      <c r="Q2050" s="1206"/>
      <c r="R2050" s="1219"/>
    </row>
    <row r="2051" spans="1:18" s="1220" customFormat="1">
      <c r="A2051" s="1216"/>
      <c r="B2051" s="1217" t="s">
        <v>1868</v>
      </c>
      <c r="C2051" s="1217" t="s">
        <v>1398</v>
      </c>
      <c r="D2051" s="1217" t="s">
        <v>121</v>
      </c>
      <c r="E2051" s="1218">
        <v>41248</v>
      </c>
      <c r="F2051" s="1198"/>
      <c r="G2051" s="1199"/>
      <c r="H2051" s="1199"/>
      <c r="I2051" s="1199"/>
      <c r="J2051" s="1200"/>
      <c r="K2051" s="1201"/>
      <c r="L2051" s="1202"/>
      <c r="M2051" s="1203"/>
      <c r="N2051" s="1204"/>
      <c r="O2051" s="1205"/>
      <c r="P2051" s="1205"/>
      <c r="Q2051" s="1206">
        <v>7666418.5099999998</v>
      </c>
      <c r="R2051" s="1219">
        <v>5789909</v>
      </c>
    </row>
    <row r="2052" spans="1:18" s="781" customFormat="1">
      <c r="A2052" s="933"/>
      <c r="E2052" s="934"/>
      <c r="F2052" s="1189" t="s">
        <v>1962</v>
      </c>
      <c r="G2052" s="735">
        <v>204894726320</v>
      </c>
      <c r="H2052" s="735">
        <f>SUM(H17:H2051)</f>
        <v>470268965.75999999</v>
      </c>
      <c r="I2052" s="735">
        <f>SUM(I17:I2051)</f>
        <v>226406090261.39996</v>
      </c>
      <c r="J2052" s="1182"/>
      <c r="K2052" s="1190">
        <f>SUM(K17:K2051)</f>
        <v>199436669423.47009</v>
      </c>
      <c r="L2052" s="1183">
        <f>SUM(L17:L2051)</f>
        <v>-37433921.850000016</v>
      </c>
      <c r="M2052" s="1184"/>
      <c r="N2052" s="1185"/>
      <c r="O2052" s="1191">
        <f>SUM(O17:O2051)</f>
        <v>-4987787930.7700033</v>
      </c>
      <c r="P2052" s="1191">
        <f>SUM(P17:P2051)</f>
        <v>6905694752.420002</v>
      </c>
      <c r="Q2052" s="1192">
        <f>SUM(Q17:Q2051)</f>
        <v>7971895939.8899994</v>
      </c>
      <c r="R2052" s="935"/>
    </row>
  </sheetData>
  <autoFilter ref="A15:R2052">
    <filterColumn colId="10" showButton="0"/>
    <filterColumn colId="11" showButton="0"/>
    <filterColumn colId="12" showButton="0"/>
    <filterColumn colId="16" showButton="0"/>
  </autoFilter>
  <mergeCells count="29">
    <mergeCell ref="A1:R1"/>
    <mergeCell ref="E15:E16"/>
    <mergeCell ref="F15:F16"/>
    <mergeCell ref="G15:G16"/>
    <mergeCell ref="H15:H16"/>
    <mergeCell ref="I15:I16"/>
    <mergeCell ref="A11:C11"/>
    <mergeCell ref="A15:A16"/>
    <mergeCell ref="B15:B16"/>
    <mergeCell ref="C15:C16"/>
    <mergeCell ref="D15:D16"/>
    <mergeCell ref="A12:C12"/>
    <mergeCell ref="A13:C13"/>
    <mergeCell ref="A7:C7"/>
    <mergeCell ref="A10:C10"/>
    <mergeCell ref="A8:C8"/>
    <mergeCell ref="A9:C9"/>
    <mergeCell ref="H10:I10"/>
    <mergeCell ref="P15:P16"/>
    <mergeCell ref="Q16:R16"/>
    <mergeCell ref="H2:I2"/>
    <mergeCell ref="H3:I3"/>
    <mergeCell ref="H5:I5"/>
    <mergeCell ref="H7:I7"/>
    <mergeCell ref="H8:I8"/>
    <mergeCell ref="O15:O16"/>
    <mergeCell ref="Q15:R15"/>
    <mergeCell ref="K15:N15"/>
    <mergeCell ref="J15:J16"/>
  </mergeCells>
  <pageMargins left="0.25" right="0.25" top="0.75" bottom="0.75" header="0.3" footer="0.3"/>
  <pageSetup paperSize="5" scale="3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B121"/>
  <sheetViews>
    <sheetView view="pageBreakPreview" topLeftCell="A107" zoomScale="90" zoomScaleNormal="90" zoomScaleSheetLayoutView="90" zoomScalePageLayoutView="90" workbookViewId="0">
      <selection activeCell="E120" sqref="E120"/>
    </sheetView>
  </sheetViews>
  <sheetFormatPr defaultColWidth="8.85546875" defaultRowHeight="12.75"/>
  <cols>
    <col min="1" max="1" width="9" style="757" bestFit="1" customWidth="1"/>
    <col min="2" max="2" width="148" style="718" customWidth="1"/>
    <col min="3" max="16384" width="8.85546875" style="717"/>
  </cols>
  <sheetData>
    <row r="1" spans="1:2">
      <c r="A1" s="753" t="s">
        <v>78</v>
      </c>
      <c r="B1" s="754" t="s">
        <v>1956</v>
      </c>
    </row>
    <row r="2" spans="1:2">
      <c r="A2" s="755">
        <v>1</v>
      </c>
      <c r="B2" s="756" t="s">
        <v>1869</v>
      </c>
    </row>
    <row r="3" spans="1:2">
      <c r="A3" s="755">
        <v>2</v>
      </c>
      <c r="B3" s="756" t="s">
        <v>1974</v>
      </c>
    </row>
    <row r="4" spans="1:2">
      <c r="A4" s="755">
        <v>3</v>
      </c>
      <c r="B4" s="756" t="s">
        <v>1975</v>
      </c>
    </row>
    <row r="5" spans="1:2" ht="38.25">
      <c r="A5" s="755">
        <v>4</v>
      </c>
      <c r="B5" s="756" t="s">
        <v>1972</v>
      </c>
    </row>
    <row r="6" spans="1:2" ht="25.5">
      <c r="A6" s="755">
        <v>5</v>
      </c>
      <c r="B6" s="756" t="s">
        <v>1973</v>
      </c>
    </row>
    <row r="7" spans="1:2" ht="38.25">
      <c r="A7" s="755">
        <v>6</v>
      </c>
      <c r="B7" s="756" t="s">
        <v>1952</v>
      </c>
    </row>
    <row r="8" spans="1:2" ht="38.25">
      <c r="A8" s="755">
        <v>7</v>
      </c>
      <c r="B8" s="756" t="s">
        <v>1953</v>
      </c>
    </row>
    <row r="9" spans="1:2" ht="25.5">
      <c r="A9" s="755">
        <v>8</v>
      </c>
      <c r="B9" s="756" t="s">
        <v>2144</v>
      </c>
    </row>
    <row r="10" spans="1:2" ht="25.5">
      <c r="A10" s="755">
        <v>9</v>
      </c>
      <c r="B10" s="756" t="s">
        <v>1870</v>
      </c>
    </row>
    <row r="11" spans="1:2">
      <c r="A11" s="755">
        <v>10</v>
      </c>
      <c r="B11" s="756" t="s">
        <v>1871</v>
      </c>
    </row>
    <row r="12" spans="1:2">
      <c r="A12" s="755">
        <v>11</v>
      </c>
      <c r="B12" s="756" t="s">
        <v>1872</v>
      </c>
    </row>
    <row r="13" spans="1:2">
      <c r="A13" s="755">
        <v>12</v>
      </c>
      <c r="B13" s="756" t="s">
        <v>1873</v>
      </c>
    </row>
    <row r="14" spans="1:2">
      <c r="A14" s="755">
        <v>13</v>
      </c>
      <c r="B14" s="756" t="s">
        <v>1874</v>
      </c>
    </row>
    <row r="15" spans="1:2">
      <c r="A15" s="755">
        <v>14</v>
      </c>
      <c r="B15" s="756" t="s">
        <v>1875</v>
      </c>
    </row>
    <row r="16" spans="1:2">
      <c r="A16" s="755">
        <v>15</v>
      </c>
      <c r="B16" s="756" t="s">
        <v>1876</v>
      </c>
    </row>
    <row r="17" spans="1:2" ht="25.5">
      <c r="A17" s="755">
        <v>16</v>
      </c>
      <c r="B17" s="756" t="s">
        <v>1877</v>
      </c>
    </row>
    <row r="18" spans="1:2">
      <c r="A18" s="755">
        <v>17</v>
      </c>
      <c r="B18" s="756" t="s">
        <v>1878</v>
      </c>
    </row>
    <row r="19" spans="1:2">
      <c r="A19" s="755">
        <v>18</v>
      </c>
      <c r="B19" s="756" t="s">
        <v>1879</v>
      </c>
    </row>
    <row r="20" spans="1:2" ht="63.75">
      <c r="A20" s="755">
        <v>19</v>
      </c>
      <c r="B20" s="756" t="s">
        <v>1880</v>
      </c>
    </row>
    <row r="21" spans="1:2" ht="25.5">
      <c r="A21" s="755">
        <v>20</v>
      </c>
      <c r="B21" s="756" t="s">
        <v>1881</v>
      </c>
    </row>
    <row r="22" spans="1:2" ht="25.5">
      <c r="A22" s="755">
        <v>21</v>
      </c>
      <c r="B22" s="756" t="s">
        <v>1882</v>
      </c>
    </row>
    <row r="23" spans="1:2">
      <c r="A23" s="755">
        <v>22</v>
      </c>
      <c r="B23" s="756" t="s">
        <v>1883</v>
      </c>
    </row>
    <row r="24" spans="1:2" ht="38.25">
      <c r="A24" s="755">
        <v>23</v>
      </c>
      <c r="B24" s="756" t="s">
        <v>1884</v>
      </c>
    </row>
    <row r="25" spans="1:2" ht="25.5">
      <c r="A25" s="755">
        <v>24</v>
      </c>
      <c r="B25" s="756" t="s">
        <v>1885</v>
      </c>
    </row>
    <row r="26" spans="1:2" ht="38.25">
      <c r="A26" s="755">
        <v>25</v>
      </c>
      <c r="B26" s="756" t="s">
        <v>1886</v>
      </c>
    </row>
    <row r="27" spans="1:2" ht="25.5">
      <c r="A27" s="755">
        <v>26</v>
      </c>
      <c r="B27" s="756" t="s">
        <v>1887</v>
      </c>
    </row>
    <row r="28" spans="1:2" ht="38.25">
      <c r="A28" s="755">
        <v>27</v>
      </c>
      <c r="B28" s="756" t="s">
        <v>1888</v>
      </c>
    </row>
    <row r="29" spans="1:2" ht="25.5">
      <c r="A29" s="755">
        <v>28</v>
      </c>
      <c r="B29" s="756" t="s">
        <v>1889</v>
      </c>
    </row>
    <row r="30" spans="1:2" ht="63.75">
      <c r="A30" s="755">
        <v>29</v>
      </c>
      <c r="B30" s="756" t="s">
        <v>1963</v>
      </c>
    </row>
    <row r="31" spans="1:2" ht="178.5">
      <c r="A31" s="755">
        <v>30</v>
      </c>
      <c r="B31" s="756" t="s">
        <v>1890</v>
      </c>
    </row>
    <row r="32" spans="1:2" ht="51">
      <c r="A32" s="755">
        <v>31</v>
      </c>
      <c r="B32" s="756" t="s">
        <v>1891</v>
      </c>
    </row>
    <row r="33" spans="1:2" ht="25.5">
      <c r="A33" s="755">
        <v>32</v>
      </c>
      <c r="B33" s="756" t="s">
        <v>1892</v>
      </c>
    </row>
    <row r="34" spans="1:2" ht="25.5">
      <c r="A34" s="755">
        <v>33</v>
      </c>
      <c r="B34" s="756" t="s">
        <v>1893</v>
      </c>
    </row>
    <row r="35" spans="1:2" ht="63.75">
      <c r="A35" s="755">
        <v>34</v>
      </c>
      <c r="B35" s="756" t="s">
        <v>1894</v>
      </c>
    </row>
    <row r="36" spans="1:2" ht="89.25">
      <c r="A36" s="755">
        <v>35</v>
      </c>
      <c r="B36" s="756" t="s">
        <v>1895</v>
      </c>
    </row>
    <row r="37" spans="1:2" ht="25.5">
      <c r="A37" s="755">
        <v>36</v>
      </c>
      <c r="B37" s="756" t="s">
        <v>1896</v>
      </c>
    </row>
    <row r="38" spans="1:2" ht="25.5">
      <c r="A38" s="755">
        <v>37</v>
      </c>
      <c r="B38" s="756" t="s">
        <v>1897</v>
      </c>
    </row>
    <row r="39" spans="1:2" ht="51">
      <c r="A39" s="755">
        <v>38</v>
      </c>
      <c r="B39" s="756" t="s">
        <v>1898</v>
      </c>
    </row>
    <row r="40" spans="1:2" ht="38.25">
      <c r="A40" s="755">
        <v>39</v>
      </c>
      <c r="B40" s="756" t="s">
        <v>1899</v>
      </c>
    </row>
    <row r="41" spans="1:2" ht="25.5">
      <c r="A41" s="755">
        <v>40</v>
      </c>
      <c r="B41" s="756" t="s">
        <v>1900</v>
      </c>
    </row>
    <row r="42" spans="1:2" ht="38.25">
      <c r="A42" s="755">
        <v>41</v>
      </c>
      <c r="B42" s="756" t="s">
        <v>1901</v>
      </c>
    </row>
    <row r="43" spans="1:2" ht="63.75">
      <c r="A43" s="755">
        <v>42</v>
      </c>
      <c r="B43" s="756" t="s">
        <v>1902</v>
      </c>
    </row>
    <row r="44" spans="1:2" ht="38.25">
      <c r="A44" s="755">
        <v>43</v>
      </c>
      <c r="B44" s="756" t="s">
        <v>1903</v>
      </c>
    </row>
    <row r="45" spans="1:2" ht="25.5">
      <c r="A45" s="755">
        <v>44</v>
      </c>
      <c r="B45" s="756" t="s">
        <v>1904</v>
      </c>
    </row>
    <row r="46" spans="1:2" ht="25.5">
      <c r="A46" s="755">
        <v>45</v>
      </c>
      <c r="B46" s="756" t="s">
        <v>1905</v>
      </c>
    </row>
    <row r="47" spans="1:2" ht="25.5">
      <c r="A47" s="755">
        <v>46</v>
      </c>
      <c r="B47" s="756" t="s">
        <v>1906</v>
      </c>
    </row>
    <row r="48" spans="1:2" ht="25.5">
      <c r="A48" s="755">
        <v>47</v>
      </c>
      <c r="B48" s="756" t="s">
        <v>1907</v>
      </c>
    </row>
    <row r="49" spans="1:2" ht="25.5">
      <c r="A49" s="755">
        <v>48</v>
      </c>
      <c r="B49" s="756" t="s">
        <v>1908</v>
      </c>
    </row>
    <row r="50" spans="1:2" ht="25.5">
      <c r="A50" s="755">
        <v>49</v>
      </c>
      <c r="B50" s="756" t="s">
        <v>1909</v>
      </c>
    </row>
    <row r="51" spans="1:2" ht="25.5">
      <c r="A51" s="755">
        <v>50</v>
      </c>
      <c r="B51" s="756" t="s">
        <v>1910</v>
      </c>
    </row>
    <row r="52" spans="1:2" ht="25.5">
      <c r="A52" s="755">
        <v>51</v>
      </c>
      <c r="B52" s="756" t="s">
        <v>1911</v>
      </c>
    </row>
    <row r="53" spans="1:2" ht="25.5">
      <c r="A53" s="755">
        <v>52</v>
      </c>
      <c r="B53" s="756" t="s">
        <v>1912</v>
      </c>
    </row>
    <row r="54" spans="1:2" ht="25.5">
      <c r="A54" s="755">
        <v>53</v>
      </c>
      <c r="B54" s="756" t="s">
        <v>1913</v>
      </c>
    </row>
    <row r="55" spans="1:2" ht="38.25">
      <c r="A55" s="755">
        <v>54</v>
      </c>
      <c r="B55" s="756" t="s">
        <v>1914</v>
      </c>
    </row>
    <row r="56" spans="1:2" ht="25.5">
      <c r="A56" s="755">
        <v>55</v>
      </c>
      <c r="B56" s="756" t="s">
        <v>1915</v>
      </c>
    </row>
    <row r="57" spans="1:2" ht="25.5">
      <c r="A57" s="755">
        <v>56</v>
      </c>
      <c r="B57" s="756" t="s">
        <v>1916</v>
      </c>
    </row>
    <row r="58" spans="1:2" ht="25.5">
      <c r="A58" s="755">
        <v>57</v>
      </c>
      <c r="B58" s="756" t="s">
        <v>1917</v>
      </c>
    </row>
    <row r="59" spans="1:2" ht="38.25">
      <c r="A59" s="755">
        <v>58</v>
      </c>
      <c r="B59" s="756" t="s">
        <v>1918</v>
      </c>
    </row>
    <row r="60" spans="1:2" ht="38.25">
      <c r="A60" s="755">
        <v>59</v>
      </c>
      <c r="B60" s="756" t="s">
        <v>1919</v>
      </c>
    </row>
    <row r="61" spans="1:2" ht="38.25">
      <c r="A61" s="755">
        <v>60</v>
      </c>
      <c r="B61" s="756" t="s">
        <v>1920</v>
      </c>
    </row>
    <row r="62" spans="1:2" ht="38.25">
      <c r="A62" s="755">
        <v>61</v>
      </c>
      <c r="B62" s="756" t="s">
        <v>1921</v>
      </c>
    </row>
    <row r="63" spans="1:2" ht="38.25">
      <c r="A63" s="755">
        <v>62</v>
      </c>
      <c r="B63" s="756" t="s">
        <v>1922</v>
      </c>
    </row>
    <row r="64" spans="1:2" ht="25.5">
      <c r="A64" s="755">
        <v>63</v>
      </c>
      <c r="B64" s="756" t="s">
        <v>1923</v>
      </c>
    </row>
    <row r="65" spans="1:2" ht="25.5">
      <c r="A65" s="755">
        <v>64</v>
      </c>
      <c r="B65" s="756" t="s">
        <v>1924</v>
      </c>
    </row>
    <row r="66" spans="1:2" ht="25.5">
      <c r="A66" s="755">
        <v>65</v>
      </c>
      <c r="B66" s="756" t="s">
        <v>1925</v>
      </c>
    </row>
    <row r="67" spans="1:2" ht="25.5">
      <c r="A67" s="755">
        <v>66</v>
      </c>
      <c r="B67" s="756" t="s">
        <v>1926</v>
      </c>
    </row>
    <row r="68" spans="1:2" ht="38.25">
      <c r="A68" s="755">
        <v>67</v>
      </c>
      <c r="B68" s="756" t="s">
        <v>1927</v>
      </c>
    </row>
    <row r="69" spans="1:2" ht="25.5">
      <c r="A69" s="755">
        <v>68</v>
      </c>
      <c r="B69" s="756" t="s">
        <v>1928</v>
      </c>
    </row>
    <row r="70" spans="1:2" ht="25.5">
      <c r="A70" s="755">
        <v>69</v>
      </c>
      <c r="B70" s="756" t="s">
        <v>1929</v>
      </c>
    </row>
    <row r="71" spans="1:2" ht="25.5">
      <c r="A71" s="755">
        <v>70</v>
      </c>
      <c r="B71" s="756" t="s">
        <v>1930</v>
      </c>
    </row>
    <row r="72" spans="1:2" ht="25.5">
      <c r="A72" s="755">
        <v>71</v>
      </c>
      <c r="B72" s="756" t="s">
        <v>1931</v>
      </c>
    </row>
    <row r="73" spans="1:2" ht="38.25">
      <c r="A73" s="755">
        <v>72</v>
      </c>
      <c r="B73" s="756" t="s">
        <v>1932</v>
      </c>
    </row>
    <row r="74" spans="1:2">
      <c r="A74" s="755">
        <v>73</v>
      </c>
      <c r="B74" s="756" t="s">
        <v>1933</v>
      </c>
    </row>
    <row r="75" spans="1:2" ht="51">
      <c r="A75" s="755">
        <v>74</v>
      </c>
      <c r="B75" s="756" t="s">
        <v>1934</v>
      </c>
    </row>
    <row r="76" spans="1:2" ht="25.5">
      <c r="A76" s="755">
        <v>75</v>
      </c>
      <c r="B76" s="756" t="s">
        <v>1935</v>
      </c>
    </row>
    <row r="77" spans="1:2" ht="25.5">
      <c r="A77" s="755">
        <v>76</v>
      </c>
      <c r="B77" s="756" t="s">
        <v>1936</v>
      </c>
    </row>
    <row r="78" spans="1:2" ht="38.25">
      <c r="A78" s="755">
        <v>77</v>
      </c>
      <c r="B78" s="756" t="s">
        <v>1937</v>
      </c>
    </row>
    <row r="79" spans="1:2" ht="25.5">
      <c r="A79" s="755">
        <v>78</v>
      </c>
      <c r="B79" s="756" t="s">
        <v>1938</v>
      </c>
    </row>
    <row r="80" spans="1:2" ht="25.5">
      <c r="A80" s="755">
        <v>79</v>
      </c>
      <c r="B80" s="756" t="s">
        <v>1939</v>
      </c>
    </row>
    <row r="81" spans="1:2" ht="25.5">
      <c r="A81" s="755">
        <v>80</v>
      </c>
      <c r="B81" s="756" t="s">
        <v>1940</v>
      </c>
    </row>
    <row r="82" spans="1:2" ht="51">
      <c r="A82" s="755">
        <v>81</v>
      </c>
      <c r="B82" s="756" t="s">
        <v>1941</v>
      </c>
    </row>
    <row r="83" spans="1:2" ht="51">
      <c r="A83" s="755">
        <v>82</v>
      </c>
      <c r="B83" s="756" t="s">
        <v>1942</v>
      </c>
    </row>
    <row r="84" spans="1:2" ht="25.5">
      <c r="A84" s="755">
        <v>83</v>
      </c>
      <c r="B84" s="756" t="s">
        <v>1943</v>
      </c>
    </row>
    <row r="85" spans="1:2" ht="25.5">
      <c r="A85" s="755">
        <v>84</v>
      </c>
      <c r="B85" s="756" t="s">
        <v>1959</v>
      </c>
    </row>
    <row r="86" spans="1:2" ht="38.25">
      <c r="A86" s="755">
        <v>85</v>
      </c>
      <c r="B86" s="756" t="s">
        <v>1944</v>
      </c>
    </row>
    <row r="87" spans="1:2" ht="38.25">
      <c r="A87" s="755">
        <v>86</v>
      </c>
      <c r="B87" s="756" t="s">
        <v>1945</v>
      </c>
    </row>
    <row r="88" spans="1:2" ht="38.25">
      <c r="A88" s="755">
        <v>87</v>
      </c>
      <c r="B88" s="756" t="s">
        <v>1946</v>
      </c>
    </row>
    <row r="89" spans="1:2" ht="25.5">
      <c r="A89" s="755">
        <v>88</v>
      </c>
      <c r="B89" s="756" t="s">
        <v>1947</v>
      </c>
    </row>
    <row r="90" spans="1:2" ht="38.25">
      <c r="A90" s="755">
        <v>89</v>
      </c>
      <c r="B90" s="756" t="s">
        <v>1948</v>
      </c>
    </row>
    <row r="91" spans="1:2" ht="25.5">
      <c r="A91" s="755">
        <v>90</v>
      </c>
      <c r="B91" s="756" t="s">
        <v>1949</v>
      </c>
    </row>
    <row r="92" spans="1:2" ht="25.5">
      <c r="A92" s="755">
        <v>91</v>
      </c>
      <c r="B92" s="756" t="s">
        <v>1950</v>
      </c>
    </row>
    <row r="93" spans="1:2">
      <c r="A93" s="755">
        <v>92</v>
      </c>
      <c r="B93" s="756" t="s">
        <v>1951</v>
      </c>
    </row>
    <row r="94" spans="1:2" ht="38.25">
      <c r="A94" s="755">
        <v>93</v>
      </c>
      <c r="B94" s="937" t="s">
        <v>2082</v>
      </c>
    </row>
    <row r="95" spans="1:2" ht="61.5" customHeight="1">
      <c r="A95" s="755">
        <v>94</v>
      </c>
      <c r="B95" s="756" t="s">
        <v>2081</v>
      </c>
    </row>
    <row r="96" spans="1:2">
      <c r="A96" s="755">
        <v>95</v>
      </c>
      <c r="B96" s="756" t="s">
        <v>1957</v>
      </c>
    </row>
    <row r="97" spans="1:2" ht="38.25">
      <c r="A97" s="755">
        <v>96</v>
      </c>
      <c r="B97" s="758" t="s">
        <v>1961</v>
      </c>
    </row>
    <row r="98" spans="1:2" ht="38.25">
      <c r="A98" s="755">
        <v>97</v>
      </c>
      <c r="B98" s="758" t="s">
        <v>2076</v>
      </c>
    </row>
    <row r="99" spans="1:2" ht="51">
      <c r="A99" s="938">
        <v>98</v>
      </c>
      <c r="B99" s="758" t="s">
        <v>2083</v>
      </c>
    </row>
    <row r="100" spans="1:2">
      <c r="A100" s="938">
        <v>99</v>
      </c>
      <c r="B100" s="941" t="s">
        <v>2091</v>
      </c>
    </row>
    <row r="101" spans="1:2" ht="25.5">
      <c r="A101" s="938">
        <v>100</v>
      </c>
      <c r="B101" s="941" t="s">
        <v>2099</v>
      </c>
    </row>
    <row r="102" spans="1:2" ht="38.25">
      <c r="A102" s="938">
        <v>101</v>
      </c>
      <c r="B102" s="758" t="s">
        <v>2100</v>
      </c>
    </row>
    <row r="103" spans="1:2" ht="39.75" customHeight="1">
      <c r="A103" s="938">
        <v>102</v>
      </c>
      <c r="B103" s="758" t="s">
        <v>2103</v>
      </c>
    </row>
    <row r="104" spans="1:2" ht="25.5">
      <c r="A104" s="938">
        <v>103</v>
      </c>
      <c r="B104" s="941" t="s">
        <v>2107</v>
      </c>
    </row>
    <row r="105" spans="1:2" ht="25.5">
      <c r="A105" s="938">
        <v>104</v>
      </c>
      <c r="B105" s="941" t="s">
        <v>2110</v>
      </c>
    </row>
    <row r="106" spans="1:2" ht="25.5">
      <c r="A106" s="938">
        <v>105</v>
      </c>
      <c r="B106" s="941" t="s">
        <v>2130</v>
      </c>
    </row>
    <row r="107" spans="1:2" s="980" customFormat="1" ht="25.5">
      <c r="A107" s="938">
        <v>106</v>
      </c>
      <c r="B107" s="941" t="s">
        <v>2126</v>
      </c>
    </row>
    <row r="108" spans="1:2" s="980" customFormat="1" ht="42.75" customHeight="1">
      <c r="A108" s="938">
        <v>107</v>
      </c>
      <c r="B108" s="941" t="s">
        <v>2127</v>
      </c>
    </row>
    <row r="109" spans="1:2" s="980" customFormat="1">
      <c r="A109" s="938">
        <v>108</v>
      </c>
      <c r="B109" s="941" t="s">
        <v>2121</v>
      </c>
    </row>
    <row r="110" spans="1:2" s="980" customFormat="1" ht="51">
      <c r="A110" s="938">
        <v>109</v>
      </c>
      <c r="B110" s="941" t="s">
        <v>2122</v>
      </c>
    </row>
    <row r="111" spans="1:2" s="980" customFormat="1">
      <c r="A111" s="938">
        <v>110</v>
      </c>
      <c r="B111" s="941" t="s">
        <v>2125</v>
      </c>
    </row>
    <row r="112" spans="1:2" ht="38.25">
      <c r="A112" s="938">
        <v>111</v>
      </c>
      <c r="B112" s="941" t="s">
        <v>2143</v>
      </c>
    </row>
    <row r="113" spans="1:2" ht="38.25">
      <c r="A113" s="938">
        <v>112</v>
      </c>
      <c r="B113" s="941" t="s">
        <v>2129</v>
      </c>
    </row>
    <row r="114" spans="1:2" ht="38.25">
      <c r="A114" s="938">
        <v>113</v>
      </c>
      <c r="B114" s="941" t="s">
        <v>2131</v>
      </c>
    </row>
    <row r="115" spans="1:2" ht="38.25">
      <c r="A115" s="938">
        <v>114</v>
      </c>
      <c r="B115" s="941" t="s">
        <v>2142</v>
      </c>
    </row>
    <row r="116" spans="1:2" ht="27.75" customHeight="1">
      <c r="A116" s="938">
        <v>115</v>
      </c>
      <c r="B116" s="941" t="s">
        <v>2146</v>
      </c>
    </row>
    <row r="117" spans="1:2" ht="25.5">
      <c r="A117" s="938">
        <v>116</v>
      </c>
      <c r="B117" s="941" t="s">
        <v>2145</v>
      </c>
    </row>
    <row r="118" spans="1:2" ht="25.5">
      <c r="A118" s="938">
        <v>117</v>
      </c>
      <c r="B118" s="941" t="s">
        <v>2148</v>
      </c>
    </row>
    <row r="119" spans="1:2" ht="25.5">
      <c r="A119" s="938">
        <v>118</v>
      </c>
      <c r="B119" s="941" t="s">
        <v>2149</v>
      </c>
    </row>
    <row r="120" spans="1:2" ht="25.5">
      <c r="A120" s="938">
        <v>119</v>
      </c>
      <c r="B120" s="941" t="s">
        <v>2150</v>
      </c>
    </row>
    <row r="121" spans="1:2" ht="38.25">
      <c r="A121" s="938">
        <v>120</v>
      </c>
      <c r="B121" s="941" t="s">
        <v>2157</v>
      </c>
    </row>
  </sheetData>
  <pageMargins left="0.25" right="0.25" top="0.75" bottom="0.75" header="0.3" footer="0.3"/>
  <pageSetup paperSize="5" fitToHeight="0" orientation="landscape" r:id="rId1"/>
  <headerFooter alignWithMargins="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dimension ref="B1:L30"/>
  <sheetViews>
    <sheetView view="pageBreakPreview" zoomScale="75" zoomScaleSheetLayoutView="75" workbookViewId="0">
      <selection activeCell="E34" sqref="E34"/>
    </sheetView>
  </sheetViews>
  <sheetFormatPr defaultColWidth="9.140625" defaultRowHeight="14.25"/>
  <cols>
    <col min="1" max="1" width="2.7109375" style="309" customWidth="1"/>
    <col min="2" max="2" width="12.7109375" style="305" customWidth="1"/>
    <col min="3" max="3" width="2.7109375" style="305" customWidth="1"/>
    <col min="4" max="4" width="26.7109375" style="75" customWidth="1"/>
    <col min="5" max="5" width="30.85546875" style="309" customWidth="1"/>
    <col min="6" max="6" width="28.7109375" style="76" customWidth="1"/>
    <col min="7" max="7" width="30.42578125" style="306" customWidth="1"/>
    <col min="8" max="8" width="24.42578125" style="306" customWidth="1"/>
    <col min="9" max="9" width="28.28515625" style="309" customWidth="1"/>
    <col min="10" max="16384" width="9.140625" style="309"/>
  </cols>
  <sheetData>
    <row r="1" spans="2:12" ht="15">
      <c r="B1" s="1251" t="s">
        <v>332</v>
      </c>
      <c r="C1" s="1251"/>
      <c r="D1" s="1251"/>
      <c r="E1" s="1251"/>
      <c r="F1" s="1251"/>
      <c r="G1" s="284"/>
      <c r="H1" s="284"/>
      <c r="I1" s="284"/>
    </row>
    <row r="2" spans="2:12" ht="15">
      <c r="B2" s="1251" t="s">
        <v>331</v>
      </c>
      <c r="C2" s="1251"/>
      <c r="D2" s="1251"/>
      <c r="E2" s="1251"/>
      <c r="F2" s="1251"/>
      <c r="G2" s="284"/>
      <c r="H2" s="284"/>
      <c r="I2" s="284"/>
    </row>
    <row r="3" spans="2:12" ht="15.75" thickBot="1">
      <c r="B3" s="284"/>
      <c r="C3" s="285"/>
      <c r="D3" s="284"/>
      <c r="E3" s="284"/>
      <c r="F3" s="284"/>
      <c r="G3" s="284"/>
      <c r="H3" s="284"/>
    </row>
    <row r="4" spans="2:12" s="29" customFormat="1" ht="39.75" customHeight="1">
      <c r="B4" s="1252" t="s">
        <v>0</v>
      </c>
      <c r="C4" s="1253"/>
      <c r="D4" s="286" t="s">
        <v>483</v>
      </c>
      <c r="E4" s="194" t="s">
        <v>330</v>
      </c>
      <c r="F4" s="287" t="s">
        <v>484</v>
      </c>
    </row>
    <row r="5" spans="2:12" s="308" customFormat="1" ht="30" customHeight="1">
      <c r="B5" s="288" t="s">
        <v>333</v>
      </c>
      <c r="C5" s="289">
        <v>1</v>
      </c>
      <c r="D5" s="290">
        <v>4.1216621052775331</v>
      </c>
      <c r="E5" s="291">
        <v>1500000000</v>
      </c>
      <c r="F5" s="292">
        <f>D5*E5</f>
        <v>6182493157.9162998</v>
      </c>
      <c r="G5" s="205"/>
      <c r="H5" s="293"/>
      <c r="I5" s="269"/>
    </row>
    <row r="6" spans="2:12" s="308" customFormat="1" ht="30" customHeight="1">
      <c r="B6" s="294" t="s">
        <v>338</v>
      </c>
      <c r="C6" s="289">
        <v>2</v>
      </c>
      <c r="D6" s="295">
        <v>3.8980000000000001</v>
      </c>
      <c r="E6" s="296">
        <v>1108971857</v>
      </c>
      <c r="F6" s="297">
        <v>4322726824.6037006</v>
      </c>
      <c r="H6" s="293"/>
      <c r="I6" s="29"/>
    </row>
    <row r="7" spans="2:12" s="308" customFormat="1" ht="30" customHeight="1">
      <c r="B7" s="294" t="s">
        <v>348</v>
      </c>
      <c r="C7" s="289">
        <v>3</v>
      </c>
      <c r="D7" s="295">
        <v>3.9089999999999998</v>
      </c>
      <c r="E7" s="296">
        <v>1500000000</v>
      </c>
      <c r="F7" s="297">
        <v>5863489586.79</v>
      </c>
      <c r="H7" s="577"/>
      <c r="I7" s="298"/>
    </row>
    <row r="8" spans="2:12" s="308" customFormat="1" ht="30" customHeight="1">
      <c r="B8" s="310" t="s">
        <v>480</v>
      </c>
      <c r="C8" s="311">
        <v>4</v>
      </c>
      <c r="D8" s="312">
        <v>4.2609000000000004</v>
      </c>
      <c r="E8" s="313">
        <v>1165928228</v>
      </c>
      <c r="F8" s="314">
        <v>4967921811.1899996</v>
      </c>
      <c r="H8" s="577"/>
      <c r="I8" s="29"/>
    </row>
    <row r="9" spans="2:12" s="308" customFormat="1" ht="30" customHeight="1" thickBot="1">
      <c r="B9" s="315">
        <v>40518</v>
      </c>
      <c r="C9" s="316">
        <v>5</v>
      </c>
      <c r="D9" s="317">
        <v>4.3499999999999996</v>
      </c>
      <c r="E9" s="318">
        <v>2417407607</v>
      </c>
      <c r="F9" s="319">
        <f>D9*E9</f>
        <v>10515723090.449999</v>
      </c>
      <c r="H9" s="270"/>
      <c r="I9" s="29"/>
    </row>
    <row r="10" spans="2:12" s="308" customFormat="1" ht="30" customHeight="1" thickBot="1">
      <c r="B10" s="193"/>
      <c r="C10" s="193"/>
      <c r="E10" s="299" t="s">
        <v>329</v>
      </c>
      <c r="F10" s="300">
        <f>SUM(F5:F9)</f>
        <v>31852354470.949997</v>
      </c>
      <c r="G10" s="304"/>
      <c r="H10" s="301"/>
      <c r="K10" s="29"/>
      <c r="L10" s="29"/>
    </row>
    <row r="11" spans="2:12" s="308" customFormat="1" ht="15" thickTop="1">
      <c r="C11" s="307"/>
      <c r="E11" s="192"/>
      <c r="F11" s="29"/>
    </row>
    <row r="12" spans="2:12" s="308" customFormat="1">
      <c r="C12" s="307"/>
      <c r="E12" s="192"/>
      <c r="F12" s="29"/>
    </row>
    <row r="13" spans="2:12" s="308" customFormat="1">
      <c r="B13" s="1247" t="s">
        <v>339</v>
      </c>
      <c r="C13" s="1247"/>
      <c r="D13" s="1247"/>
      <c r="E13" s="1247"/>
      <c r="F13" s="1247"/>
      <c r="G13" s="1247"/>
      <c r="H13" s="1247"/>
      <c r="I13" s="1247"/>
    </row>
    <row r="14" spans="2:12" s="308" customFormat="1">
      <c r="B14" s="1247"/>
      <c r="C14" s="1247"/>
      <c r="D14" s="1247"/>
      <c r="E14" s="1247"/>
      <c r="F14" s="1247"/>
      <c r="G14" s="1247"/>
      <c r="H14" s="1247"/>
      <c r="I14" s="1247"/>
    </row>
    <row r="15" spans="2:12" s="308" customFormat="1">
      <c r="B15" s="1247" t="s">
        <v>340</v>
      </c>
      <c r="C15" s="1247"/>
      <c r="D15" s="1247"/>
      <c r="E15" s="1247"/>
      <c r="F15" s="1247"/>
      <c r="G15" s="1247"/>
      <c r="H15" s="1247"/>
      <c r="I15" s="1247"/>
    </row>
    <row r="16" spans="2:12" s="308" customFormat="1">
      <c r="B16" s="1247"/>
      <c r="C16" s="1247"/>
      <c r="D16" s="1247"/>
      <c r="E16" s="1247"/>
      <c r="F16" s="1247"/>
      <c r="G16" s="1247"/>
      <c r="H16" s="1247"/>
      <c r="I16" s="1247"/>
    </row>
    <row r="17" spans="2:9" s="308" customFormat="1" ht="14.25" customHeight="1">
      <c r="B17" s="1247" t="s">
        <v>471</v>
      </c>
      <c r="C17" s="1247"/>
      <c r="D17" s="1247"/>
      <c r="E17" s="1247"/>
      <c r="F17" s="1247"/>
      <c r="G17" s="1247"/>
      <c r="H17" s="1247"/>
      <c r="I17" s="1247"/>
    </row>
    <row r="18" spans="2:9" s="308" customFormat="1">
      <c r="B18" s="1247"/>
      <c r="C18" s="1247"/>
      <c r="D18" s="1247"/>
      <c r="E18" s="1247"/>
      <c r="F18" s="1247"/>
      <c r="G18" s="1247"/>
      <c r="H18" s="1247"/>
      <c r="I18" s="1247"/>
    </row>
    <row r="19" spans="2:9" s="308" customFormat="1">
      <c r="B19" s="1247" t="s">
        <v>485</v>
      </c>
      <c r="C19" s="1247"/>
      <c r="D19" s="1247"/>
      <c r="E19" s="1247"/>
      <c r="F19" s="1247"/>
      <c r="G19" s="1247"/>
      <c r="H19" s="1247"/>
      <c r="I19" s="1247"/>
    </row>
    <row r="20" spans="2:9" s="308" customFormat="1">
      <c r="B20" s="1247"/>
      <c r="C20" s="1247"/>
      <c r="D20" s="1247"/>
      <c r="E20" s="1247"/>
      <c r="F20" s="1247"/>
      <c r="G20" s="1247"/>
      <c r="H20" s="1247"/>
      <c r="I20" s="1247"/>
    </row>
    <row r="21" spans="2:9" s="308" customFormat="1">
      <c r="B21" s="1248" t="s">
        <v>486</v>
      </c>
      <c r="C21" s="1248"/>
      <c r="D21" s="1248"/>
      <c r="E21" s="1248"/>
      <c r="F21" s="1248"/>
      <c r="G21" s="1248"/>
      <c r="H21" s="1248"/>
      <c r="I21" s="1248"/>
    </row>
    <row r="22" spans="2:9" ht="14.25" customHeight="1">
      <c r="B22" s="1249" t="s">
        <v>481</v>
      </c>
      <c r="C22" s="1249"/>
      <c r="D22" s="1249"/>
      <c r="E22" s="1249"/>
      <c r="F22" s="1249"/>
      <c r="G22" s="1249"/>
      <c r="H22" s="1249"/>
      <c r="I22" s="1249"/>
    </row>
    <row r="23" spans="2:9">
      <c r="B23" s="1250" t="s">
        <v>482</v>
      </c>
      <c r="C23" s="1250"/>
      <c r="D23" s="1250"/>
      <c r="E23" s="1250"/>
      <c r="F23" s="1250"/>
      <c r="G23" s="1250"/>
      <c r="H23" s="1250"/>
      <c r="I23" s="1250"/>
    </row>
    <row r="27" spans="2:9" ht="15">
      <c r="E27" s="302"/>
    </row>
    <row r="28" spans="2:9">
      <c r="E28" s="196"/>
      <c r="F28" s="197"/>
      <c r="G28" s="199"/>
    </row>
    <row r="29" spans="2:9">
      <c r="G29" s="198"/>
    </row>
    <row r="30" spans="2:9" ht="15">
      <c r="E30" s="303"/>
      <c r="F30" s="197"/>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Height="0" orientation="landscape" r:id="rId1"/>
  <headerFooter>
    <oddFooter>&amp;RPage &amp;P of &amp;N</oddFooter>
  </headerFooter>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X136"/>
  <sheetViews>
    <sheetView view="pageBreakPreview" zoomScale="80" zoomScaleNormal="85" zoomScaleSheetLayoutView="80" zoomScalePageLayoutView="85" workbookViewId="0">
      <selection activeCell="A5" sqref="A1:B1048576"/>
    </sheetView>
  </sheetViews>
  <sheetFormatPr defaultColWidth="9.140625" defaultRowHeight="16.5"/>
  <cols>
    <col min="1" max="1" width="11.42578125" style="451" bestFit="1" customWidth="1"/>
    <col min="2" max="2" width="16.42578125" style="75" bestFit="1" customWidth="1"/>
    <col min="3" max="3" width="70.28515625" style="1002" bestFit="1" customWidth="1"/>
    <col min="4" max="4" width="19.85546875" style="997" bestFit="1" customWidth="1"/>
    <col min="5" max="5" width="6.85546875" style="998" bestFit="1" customWidth="1"/>
    <col min="6" max="6" width="32.7109375" style="1002" bestFit="1" customWidth="1"/>
    <col min="7" max="7" width="22.7109375" style="1002" customWidth="1"/>
    <col min="8" max="8" width="25" style="1002" bestFit="1" customWidth="1"/>
    <col min="9" max="9" width="26.42578125" style="76" bestFit="1" customWidth="1"/>
    <col min="10" max="10" width="13.7109375" style="998" customWidth="1"/>
    <col min="11" max="11" width="14.140625" style="998" customWidth="1"/>
    <col min="12" max="12" width="2.42578125" style="77" customWidth="1"/>
    <col min="13" max="13" width="20.140625" style="78" customWidth="1"/>
    <col min="14" max="14" width="25.42578125" style="78" customWidth="1"/>
    <col min="15" max="16384" width="9.140625" style="1002"/>
  </cols>
  <sheetData>
    <row r="1" spans="1:14" ht="15">
      <c r="A1" s="1267" t="s">
        <v>351</v>
      </c>
      <c r="B1" s="1267"/>
      <c r="C1" s="1267"/>
      <c r="D1" s="1267"/>
      <c r="E1" s="1267"/>
      <c r="F1" s="1267"/>
      <c r="G1" s="1267"/>
      <c r="H1" s="1267"/>
      <c r="I1" s="1267"/>
      <c r="J1" s="1267"/>
      <c r="K1" s="1267"/>
      <c r="L1" s="1267"/>
      <c r="M1" s="1267"/>
      <c r="N1" s="1267"/>
    </row>
    <row r="2" spans="1:14" ht="15.75" thickBot="1">
      <c r="A2" s="1267"/>
      <c r="B2" s="1267"/>
      <c r="C2" s="1267"/>
      <c r="D2" s="1267"/>
      <c r="E2" s="1267"/>
      <c r="F2" s="1267"/>
      <c r="G2" s="1267"/>
      <c r="H2" s="1267"/>
      <c r="I2" s="1267"/>
      <c r="J2" s="1267"/>
      <c r="K2" s="1267"/>
      <c r="L2" s="1267"/>
      <c r="M2" s="1267"/>
      <c r="N2" s="1267"/>
    </row>
    <row r="3" spans="1:14" s="997" customFormat="1" ht="30.75" customHeight="1">
      <c r="A3" s="1268" t="s">
        <v>78</v>
      </c>
      <c r="B3" s="1270" t="s">
        <v>136</v>
      </c>
      <c r="C3" s="1272" t="s">
        <v>2</v>
      </c>
      <c r="D3" s="1272"/>
      <c r="E3" s="1273"/>
      <c r="F3" s="1274" t="s">
        <v>137</v>
      </c>
      <c r="G3" s="1275"/>
      <c r="H3" s="1275"/>
      <c r="I3" s="1276"/>
      <c r="J3" s="1277"/>
      <c r="K3" s="1278" t="s">
        <v>352</v>
      </c>
      <c r="L3" s="1279"/>
      <c r="M3" s="1279"/>
      <c r="N3" s="1280"/>
    </row>
    <row r="4" spans="1:14" s="29" customFormat="1" ht="48.75" customHeight="1" thickBot="1">
      <c r="A4" s="1269"/>
      <c r="B4" s="1271"/>
      <c r="C4" s="783" t="s">
        <v>4</v>
      </c>
      <c r="D4" s="783" t="s">
        <v>5</v>
      </c>
      <c r="E4" s="784" t="s">
        <v>6</v>
      </c>
      <c r="F4" s="785" t="s">
        <v>138</v>
      </c>
      <c r="G4" s="786" t="s">
        <v>353</v>
      </c>
      <c r="H4" s="786" t="s">
        <v>354</v>
      </c>
      <c r="I4" s="202" t="s">
        <v>141</v>
      </c>
      <c r="J4" s="784" t="s">
        <v>139</v>
      </c>
      <c r="K4" s="1281" t="s">
        <v>0</v>
      </c>
      <c r="L4" s="1282"/>
      <c r="M4" s="1000" t="s">
        <v>229</v>
      </c>
      <c r="N4" s="787" t="s">
        <v>355</v>
      </c>
    </row>
    <row r="5" spans="1:14">
      <c r="A5" s="32">
        <v>1</v>
      </c>
      <c r="B5" s="513">
        <v>40389</v>
      </c>
      <c r="C5" s="38" t="s">
        <v>166</v>
      </c>
      <c r="D5" s="39" t="s">
        <v>165</v>
      </c>
      <c r="E5" s="788" t="s">
        <v>89</v>
      </c>
      <c r="F5" s="206" t="s">
        <v>159</v>
      </c>
      <c r="G5" s="207">
        <v>14000000</v>
      </c>
      <c r="H5" s="208">
        <v>0</v>
      </c>
      <c r="I5" s="209">
        <f t="shared" ref="I5:I12" si="0">G5+H5</f>
        <v>14000000</v>
      </c>
      <c r="J5" s="40" t="s">
        <v>9</v>
      </c>
      <c r="K5" s="51"/>
      <c r="L5" s="41"/>
      <c r="M5" s="52"/>
      <c r="N5" s="50"/>
    </row>
    <row r="6" spans="1:14">
      <c r="A6" s="34" t="s">
        <v>356</v>
      </c>
      <c r="B6" s="49">
        <v>40389</v>
      </c>
      <c r="C6" s="210" t="s">
        <v>357</v>
      </c>
      <c r="D6" s="211" t="s">
        <v>35</v>
      </c>
      <c r="E6" s="789" t="s">
        <v>107</v>
      </c>
      <c r="F6" s="518" t="s">
        <v>159</v>
      </c>
      <c r="G6" s="212">
        <v>11926000</v>
      </c>
      <c r="H6" s="213">
        <v>10189000</v>
      </c>
      <c r="I6" s="36">
        <f t="shared" si="0"/>
        <v>22115000</v>
      </c>
      <c r="J6" s="47" t="s">
        <v>9</v>
      </c>
      <c r="K6" s="519">
        <v>41241</v>
      </c>
      <c r="L6" s="48">
        <v>6</v>
      </c>
      <c r="M6" s="60">
        <v>22115000</v>
      </c>
      <c r="N6" s="59">
        <f>I6-M6</f>
        <v>0</v>
      </c>
    </row>
    <row r="7" spans="1:14">
      <c r="A7" s="32" t="s">
        <v>356</v>
      </c>
      <c r="B7" s="513">
        <v>40396</v>
      </c>
      <c r="C7" s="790" t="s">
        <v>58</v>
      </c>
      <c r="D7" s="35" t="s">
        <v>61</v>
      </c>
      <c r="E7" s="42" t="s">
        <v>84</v>
      </c>
      <c r="F7" s="791" t="s">
        <v>53</v>
      </c>
      <c r="G7" s="208">
        <v>11000000</v>
      </c>
      <c r="H7" s="208">
        <v>22800000</v>
      </c>
      <c r="I7" s="36">
        <f t="shared" si="0"/>
        <v>33800000</v>
      </c>
      <c r="J7" s="61" t="s">
        <v>9</v>
      </c>
      <c r="K7" s="51"/>
      <c r="L7" s="41"/>
      <c r="M7" s="214"/>
      <c r="N7" s="62"/>
    </row>
    <row r="8" spans="1:14">
      <c r="A8" s="32" t="s">
        <v>565</v>
      </c>
      <c r="B8" s="513">
        <v>40403</v>
      </c>
      <c r="C8" s="790" t="s">
        <v>156</v>
      </c>
      <c r="D8" s="35" t="s">
        <v>158</v>
      </c>
      <c r="E8" s="42" t="s">
        <v>80</v>
      </c>
      <c r="F8" s="791" t="s">
        <v>159</v>
      </c>
      <c r="G8" s="208">
        <v>6784000</v>
      </c>
      <c r="H8" s="208">
        <v>0</v>
      </c>
      <c r="I8" s="36">
        <f t="shared" si="0"/>
        <v>6784000</v>
      </c>
      <c r="J8" s="61" t="s">
        <v>9</v>
      </c>
      <c r="K8" s="44">
        <v>41303</v>
      </c>
      <c r="L8" s="41">
        <v>4</v>
      </c>
      <c r="M8" s="214">
        <v>79900</v>
      </c>
      <c r="N8" s="62">
        <v>0</v>
      </c>
    </row>
    <row r="9" spans="1:14">
      <c r="A9" s="32">
        <v>1</v>
      </c>
      <c r="B9" s="513">
        <v>40403</v>
      </c>
      <c r="C9" s="1256" t="s">
        <v>127</v>
      </c>
      <c r="D9" s="1258" t="s">
        <v>77</v>
      </c>
      <c r="E9" s="1260" t="s">
        <v>105</v>
      </c>
      <c r="F9" s="792" t="s">
        <v>53</v>
      </c>
      <c r="G9" s="208">
        <v>7462000</v>
      </c>
      <c r="H9" s="213">
        <v>0</v>
      </c>
      <c r="I9" s="229"/>
      <c r="J9" s="226" t="s">
        <v>9</v>
      </c>
      <c r="K9" s="58"/>
      <c r="L9" s="48"/>
      <c r="M9" s="227"/>
      <c r="N9" s="228"/>
    </row>
    <row r="10" spans="1:14">
      <c r="A10" s="46" t="s">
        <v>373</v>
      </c>
      <c r="B10" s="84">
        <v>40438</v>
      </c>
      <c r="C10" s="1257"/>
      <c r="D10" s="1259"/>
      <c r="E10" s="1261"/>
      <c r="F10" s="793" t="s">
        <v>53</v>
      </c>
      <c r="G10" s="223">
        <v>0</v>
      </c>
      <c r="H10" s="223">
        <v>4379000</v>
      </c>
      <c r="I10" s="64">
        <f>G9+H10</f>
        <v>11841000</v>
      </c>
      <c r="J10" s="226" t="s">
        <v>9</v>
      </c>
      <c r="K10" s="53"/>
      <c r="L10" s="57"/>
      <c r="M10" s="221"/>
      <c r="N10" s="66"/>
    </row>
    <row r="11" spans="1:14">
      <c r="A11" s="32">
        <v>1</v>
      </c>
      <c r="B11" s="513">
        <v>40403</v>
      </c>
      <c r="C11" s="790" t="s">
        <v>71</v>
      </c>
      <c r="D11" s="35" t="s">
        <v>75</v>
      </c>
      <c r="E11" s="42" t="s">
        <v>12</v>
      </c>
      <c r="F11" s="791" t="s">
        <v>53</v>
      </c>
      <c r="G11" s="208">
        <v>3000000</v>
      </c>
      <c r="H11" s="208">
        <v>0</v>
      </c>
      <c r="I11" s="36">
        <f>G11+H11</f>
        <v>3000000</v>
      </c>
      <c r="J11" s="61" t="s">
        <v>9</v>
      </c>
      <c r="K11" s="51"/>
      <c r="L11" s="41"/>
      <c r="M11" s="214"/>
      <c r="N11" s="62"/>
    </row>
    <row r="12" spans="1:14">
      <c r="A12" s="32">
        <v>1</v>
      </c>
      <c r="B12" s="513">
        <v>40403</v>
      </c>
      <c r="C12" s="790" t="s">
        <v>129</v>
      </c>
      <c r="D12" s="35" t="s">
        <v>130</v>
      </c>
      <c r="E12" s="42" t="s">
        <v>16</v>
      </c>
      <c r="F12" s="791" t="s">
        <v>53</v>
      </c>
      <c r="G12" s="208">
        <v>17000000</v>
      </c>
      <c r="H12" s="208">
        <v>0</v>
      </c>
      <c r="I12" s="36">
        <f t="shared" si="0"/>
        <v>17000000</v>
      </c>
      <c r="J12" s="61" t="s">
        <v>9</v>
      </c>
      <c r="K12" s="51"/>
      <c r="L12" s="41"/>
      <c r="M12" s="214"/>
      <c r="N12" s="62"/>
    </row>
    <row r="13" spans="1:14">
      <c r="A13" s="32">
        <v>1</v>
      </c>
      <c r="B13" s="513">
        <v>40403</v>
      </c>
      <c r="C13" s="790" t="s">
        <v>148</v>
      </c>
      <c r="D13" s="35" t="s">
        <v>149</v>
      </c>
      <c r="E13" s="42" t="s">
        <v>97</v>
      </c>
      <c r="F13" s="791" t="s">
        <v>53</v>
      </c>
      <c r="G13" s="208">
        <v>2795000</v>
      </c>
      <c r="H13" s="208">
        <v>0</v>
      </c>
      <c r="I13" s="36">
        <f>G13+H13</f>
        <v>2795000</v>
      </c>
      <c r="J13" s="61" t="s">
        <v>9</v>
      </c>
      <c r="K13" s="51"/>
      <c r="L13" s="41"/>
      <c r="M13" s="214"/>
      <c r="N13" s="62"/>
    </row>
    <row r="14" spans="1:14">
      <c r="A14" s="32">
        <v>1</v>
      </c>
      <c r="B14" s="513">
        <v>40410</v>
      </c>
      <c r="C14" s="1256" t="s">
        <v>364</v>
      </c>
      <c r="D14" s="1258" t="s">
        <v>365</v>
      </c>
      <c r="E14" s="1260" t="s">
        <v>81</v>
      </c>
      <c r="F14" s="791" t="s">
        <v>53</v>
      </c>
      <c r="G14" s="208">
        <v>5500000</v>
      </c>
      <c r="H14" s="213">
        <v>0</v>
      </c>
      <c r="I14" s="232"/>
      <c r="J14" s="61" t="s">
        <v>9</v>
      </c>
      <c r="K14" s="58"/>
      <c r="L14" s="48"/>
      <c r="M14" s="227"/>
      <c r="N14" s="228"/>
    </row>
    <row r="15" spans="1:14">
      <c r="A15" s="32" t="s">
        <v>373</v>
      </c>
      <c r="B15" s="513">
        <v>40445</v>
      </c>
      <c r="C15" s="1257"/>
      <c r="D15" s="1259"/>
      <c r="E15" s="1261"/>
      <c r="F15" s="791" t="s">
        <v>53</v>
      </c>
      <c r="G15" s="208">
        <v>0</v>
      </c>
      <c r="H15" s="223">
        <v>4836000</v>
      </c>
      <c r="I15" s="64">
        <f>G14+H15</f>
        <v>10336000</v>
      </c>
      <c r="J15" s="61" t="s">
        <v>9</v>
      </c>
      <c r="K15" s="53"/>
      <c r="L15" s="57"/>
      <c r="M15" s="221"/>
      <c r="N15" s="66"/>
    </row>
    <row r="16" spans="1:14">
      <c r="A16" s="32">
        <v>1</v>
      </c>
      <c r="B16" s="513">
        <v>40410</v>
      </c>
      <c r="C16" s="790" t="s">
        <v>19</v>
      </c>
      <c r="D16" s="35" t="s">
        <v>21</v>
      </c>
      <c r="E16" s="42" t="s">
        <v>55</v>
      </c>
      <c r="F16" s="791" t="s">
        <v>53</v>
      </c>
      <c r="G16" s="208">
        <v>11735000</v>
      </c>
      <c r="H16" s="208">
        <v>0</v>
      </c>
      <c r="I16" s="36">
        <f>G16+H16</f>
        <v>11735000</v>
      </c>
      <c r="J16" s="61" t="s">
        <v>9</v>
      </c>
      <c r="K16" s="51"/>
      <c r="L16" s="41"/>
      <c r="M16" s="214"/>
      <c r="N16" s="62"/>
    </row>
    <row r="17" spans="1:14">
      <c r="A17" s="454" t="s">
        <v>560</v>
      </c>
      <c r="B17" s="513">
        <v>40417</v>
      </c>
      <c r="C17" s="790" t="s">
        <v>56</v>
      </c>
      <c r="D17" s="35" t="s">
        <v>15</v>
      </c>
      <c r="E17" s="42" t="s">
        <v>11</v>
      </c>
      <c r="F17" s="791" t="s">
        <v>217</v>
      </c>
      <c r="G17" s="208">
        <v>18980000</v>
      </c>
      <c r="H17" s="208">
        <v>0</v>
      </c>
      <c r="I17" s="36">
        <f>G17+H17</f>
        <v>18980000</v>
      </c>
      <c r="J17" s="61" t="s">
        <v>9</v>
      </c>
      <c r="K17" s="51"/>
      <c r="L17" s="41"/>
      <c r="M17" s="214"/>
      <c r="N17" s="62"/>
    </row>
    <row r="18" spans="1:14">
      <c r="A18" s="46"/>
      <c r="B18" s="84">
        <v>40424</v>
      </c>
      <c r="C18" s="794" t="s">
        <v>367</v>
      </c>
      <c r="D18" s="222" t="s">
        <v>368</v>
      </c>
      <c r="E18" s="271" t="s">
        <v>89</v>
      </c>
      <c r="F18" s="793" t="s">
        <v>159</v>
      </c>
      <c r="G18" s="223">
        <v>0</v>
      </c>
      <c r="H18" s="223">
        <v>0</v>
      </c>
      <c r="I18" s="64">
        <v>3154000</v>
      </c>
      <c r="J18" s="65" t="s">
        <v>9</v>
      </c>
      <c r="K18" s="53"/>
      <c r="L18" s="57"/>
      <c r="M18" s="221"/>
      <c r="N18" s="66"/>
    </row>
    <row r="19" spans="1:14">
      <c r="A19" s="32">
        <v>1</v>
      </c>
      <c r="B19" s="513">
        <v>40424</v>
      </c>
      <c r="C19" s="790" t="s">
        <v>369</v>
      </c>
      <c r="D19" s="35" t="s">
        <v>370</v>
      </c>
      <c r="E19" s="42" t="s">
        <v>108</v>
      </c>
      <c r="F19" s="791" t="s">
        <v>53</v>
      </c>
      <c r="G19" s="208">
        <v>10300000</v>
      </c>
      <c r="H19" s="208">
        <v>0</v>
      </c>
      <c r="I19" s="36">
        <f>G19+H19</f>
        <v>10300000</v>
      </c>
      <c r="J19" s="61" t="s">
        <v>9</v>
      </c>
      <c r="K19" s="51"/>
      <c r="L19" s="41"/>
      <c r="M19" s="214"/>
      <c r="N19" s="62"/>
    </row>
    <row r="20" spans="1:14">
      <c r="A20" s="32">
        <v>1</v>
      </c>
      <c r="B20" s="513">
        <v>40424</v>
      </c>
      <c r="C20" s="790" t="s">
        <v>371</v>
      </c>
      <c r="D20" s="35" t="s">
        <v>132</v>
      </c>
      <c r="E20" s="42" t="s">
        <v>133</v>
      </c>
      <c r="F20" s="791" t="s">
        <v>53</v>
      </c>
      <c r="G20" s="208">
        <v>6000000</v>
      </c>
      <c r="H20" s="208">
        <v>0</v>
      </c>
      <c r="I20" s="36">
        <f>G20+H20</f>
        <v>6000000</v>
      </c>
      <c r="J20" s="61" t="s">
        <v>9</v>
      </c>
      <c r="K20" s="51"/>
      <c r="L20" s="41"/>
      <c r="M20" s="214"/>
      <c r="N20" s="62"/>
    </row>
    <row r="21" spans="1:14">
      <c r="A21" s="32" t="s">
        <v>356</v>
      </c>
      <c r="B21" s="513">
        <v>40431</v>
      </c>
      <c r="C21" s="790" t="s">
        <v>372</v>
      </c>
      <c r="D21" s="35" t="s">
        <v>75</v>
      </c>
      <c r="E21" s="42" t="s">
        <v>80</v>
      </c>
      <c r="F21" s="791" t="s">
        <v>159</v>
      </c>
      <c r="G21" s="208">
        <v>4205000</v>
      </c>
      <c r="H21" s="208">
        <v>3881000</v>
      </c>
      <c r="I21" s="36">
        <f>G21+H21</f>
        <v>8086000</v>
      </c>
      <c r="J21" s="61" t="s">
        <v>9</v>
      </c>
      <c r="K21" s="51"/>
      <c r="L21" s="41"/>
      <c r="M21" s="214"/>
      <c r="N21" s="62"/>
    </row>
    <row r="22" spans="1:14">
      <c r="A22" s="46"/>
      <c r="B22" s="84">
        <v>40438</v>
      </c>
      <c r="C22" s="794" t="s">
        <v>375</v>
      </c>
      <c r="D22" s="222" t="s">
        <v>132</v>
      </c>
      <c r="E22" s="271" t="s">
        <v>133</v>
      </c>
      <c r="F22" s="793" t="s">
        <v>53</v>
      </c>
      <c r="G22" s="223">
        <v>0</v>
      </c>
      <c r="H22" s="223">
        <v>0</v>
      </c>
      <c r="I22" s="64">
        <v>5781000</v>
      </c>
      <c r="J22" s="65" t="s">
        <v>9</v>
      </c>
      <c r="K22" s="53"/>
      <c r="L22" s="57"/>
      <c r="M22" s="221"/>
      <c r="N22" s="66"/>
    </row>
    <row r="23" spans="1:14">
      <c r="A23" s="32"/>
      <c r="B23" s="513">
        <v>40438</v>
      </c>
      <c r="C23" s="790" t="s">
        <v>380</v>
      </c>
      <c r="D23" s="35" t="s">
        <v>27</v>
      </c>
      <c r="E23" s="42" t="s">
        <v>80</v>
      </c>
      <c r="F23" s="791" t="s">
        <v>159</v>
      </c>
      <c r="G23" s="208">
        <v>0</v>
      </c>
      <c r="H23" s="208">
        <v>0</v>
      </c>
      <c r="I23" s="36">
        <v>5457000</v>
      </c>
      <c r="J23" s="61" t="s">
        <v>9</v>
      </c>
      <c r="K23" s="51"/>
      <c r="L23" s="41"/>
      <c r="M23" s="214"/>
      <c r="N23" s="62"/>
    </row>
    <row r="24" spans="1:14">
      <c r="A24" s="32"/>
      <c r="B24" s="513">
        <v>40438</v>
      </c>
      <c r="C24" s="790" t="s">
        <v>376</v>
      </c>
      <c r="D24" s="35" t="s">
        <v>377</v>
      </c>
      <c r="E24" s="42" t="s">
        <v>89</v>
      </c>
      <c r="F24" s="791" t="s">
        <v>159</v>
      </c>
      <c r="G24" s="208">
        <v>0</v>
      </c>
      <c r="H24" s="208">
        <v>0</v>
      </c>
      <c r="I24" s="36">
        <v>4520000</v>
      </c>
      <c r="J24" s="61" t="s">
        <v>9</v>
      </c>
      <c r="K24" s="51"/>
      <c r="L24" s="41"/>
      <c r="M24" s="214"/>
      <c r="N24" s="62"/>
    </row>
    <row r="25" spans="1:14">
      <c r="A25" s="32"/>
      <c r="B25" s="513">
        <v>40438</v>
      </c>
      <c r="C25" s="790" t="s">
        <v>378</v>
      </c>
      <c r="D25" s="35" t="s">
        <v>379</v>
      </c>
      <c r="E25" s="42" t="s">
        <v>16</v>
      </c>
      <c r="F25" s="791" t="s">
        <v>159</v>
      </c>
      <c r="G25" s="208">
        <v>0</v>
      </c>
      <c r="H25" s="208">
        <v>0</v>
      </c>
      <c r="I25" s="36">
        <v>300000</v>
      </c>
      <c r="J25" s="61" t="s">
        <v>9</v>
      </c>
      <c r="K25" s="51"/>
      <c r="L25" s="41"/>
      <c r="M25" s="214"/>
      <c r="N25" s="62"/>
    </row>
    <row r="26" spans="1:14">
      <c r="A26" s="32">
        <v>1</v>
      </c>
      <c r="B26" s="513">
        <v>40438</v>
      </c>
      <c r="C26" s="790" t="s">
        <v>162</v>
      </c>
      <c r="D26" s="35" t="s">
        <v>164</v>
      </c>
      <c r="E26" s="42" t="s">
        <v>80</v>
      </c>
      <c r="F26" s="791" t="s">
        <v>159</v>
      </c>
      <c r="G26" s="208">
        <v>7875000</v>
      </c>
      <c r="H26" s="208">
        <v>0</v>
      </c>
      <c r="I26" s="36">
        <f>G26+H26</f>
        <v>7875000</v>
      </c>
      <c r="J26" s="61" t="s">
        <v>9</v>
      </c>
      <c r="K26" s="51"/>
      <c r="L26" s="41"/>
      <c r="M26" s="214"/>
      <c r="N26" s="62"/>
    </row>
    <row r="27" spans="1:14">
      <c r="A27" s="46" t="s">
        <v>356</v>
      </c>
      <c r="B27" s="84">
        <v>40445</v>
      </c>
      <c r="C27" s="233" t="s">
        <v>72</v>
      </c>
      <c r="D27" s="234" t="s">
        <v>76</v>
      </c>
      <c r="E27" s="795" t="s">
        <v>123</v>
      </c>
      <c r="F27" s="235" t="s">
        <v>53</v>
      </c>
      <c r="G27" s="236">
        <v>5645000</v>
      </c>
      <c r="H27" s="223">
        <v>5689000</v>
      </c>
      <c r="I27" s="237">
        <f>G27+H27</f>
        <v>11334000</v>
      </c>
      <c r="J27" s="45" t="s">
        <v>9</v>
      </c>
      <c r="K27" s="53"/>
      <c r="L27" s="57"/>
      <c r="M27" s="55"/>
      <c r="N27" s="54"/>
    </row>
    <row r="28" spans="1:14">
      <c r="A28" s="34" t="s">
        <v>625</v>
      </c>
      <c r="B28" s="49">
        <v>40445</v>
      </c>
      <c r="C28" s="210" t="s">
        <v>79</v>
      </c>
      <c r="D28" s="211" t="s">
        <v>95</v>
      </c>
      <c r="E28" s="789" t="s">
        <v>81</v>
      </c>
      <c r="F28" s="206" t="s">
        <v>53</v>
      </c>
      <c r="G28" s="212">
        <v>5146000</v>
      </c>
      <c r="H28" s="223">
        <v>0</v>
      </c>
      <c r="I28" s="36">
        <f>G28+H28</f>
        <v>5146000</v>
      </c>
      <c r="J28" s="47" t="s">
        <v>9</v>
      </c>
      <c r="K28" s="519">
        <v>41395</v>
      </c>
      <c r="L28" s="48">
        <v>7</v>
      </c>
      <c r="M28" s="60">
        <v>5146000</v>
      </c>
      <c r="N28" s="59">
        <v>0</v>
      </c>
    </row>
    <row r="29" spans="1:14">
      <c r="A29" s="32"/>
      <c r="B29" s="513">
        <v>40445</v>
      </c>
      <c r="C29" s="790" t="s">
        <v>381</v>
      </c>
      <c r="D29" s="35" t="s">
        <v>382</v>
      </c>
      <c r="E29" s="42" t="s">
        <v>105</v>
      </c>
      <c r="F29" s="206" t="s">
        <v>53</v>
      </c>
      <c r="G29" s="208">
        <v>0</v>
      </c>
      <c r="H29" s="223">
        <v>0</v>
      </c>
      <c r="I29" s="208">
        <v>3372000</v>
      </c>
      <c r="J29" s="61" t="s">
        <v>9</v>
      </c>
      <c r="K29" s="44">
        <v>41892</v>
      </c>
      <c r="L29" s="41">
        <v>6</v>
      </c>
      <c r="M29" s="214">
        <v>2372000</v>
      </c>
      <c r="N29" s="62">
        <f>I29-M29</f>
        <v>1000000</v>
      </c>
    </row>
    <row r="30" spans="1:14">
      <c r="A30" s="32"/>
      <c r="B30" s="49">
        <v>40445</v>
      </c>
      <c r="C30" s="790" t="s">
        <v>383</v>
      </c>
      <c r="D30" s="35" t="s">
        <v>384</v>
      </c>
      <c r="E30" s="42" t="s">
        <v>131</v>
      </c>
      <c r="F30" s="206" t="s">
        <v>159</v>
      </c>
      <c r="G30" s="208">
        <v>0</v>
      </c>
      <c r="H30" s="223">
        <v>0</v>
      </c>
      <c r="I30" s="208">
        <v>1915000</v>
      </c>
      <c r="J30" s="61" t="s">
        <v>9</v>
      </c>
      <c r="K30" s="51"/>
      <c r="L30" s="41"/>
      <c r="M30" s="214"/>
      <c r="N30" s="62"/>
    </row>
    <row r="31" spans="1:14">
      <c r="A31" s="32"/>
      <c r="B31" s="513">
        <v>40445</v>
      </c>
      <c r="C31" s="790" t="s">
        <v>385</v>
      </c>
      <c r="D31" s="35" t="s">
        <v>10</v>
      </c>
      <c r="E31" s="42" t="s">
        <v>16</v>
      </c>
      <c r="F31" s="206" t="s">
        <v>159</v>
      </c>
      <c r="G31" s="208">
        <v>0</v>
      </c>
      <c r="H31" s="223">
        <v>0</v>
      </c>
      <c r="I31" s="208">
        <v>898000</v>
      </c>
      <c r="J31" s="61" t="s">
        <v>9</v>
      </c>
      <c r="K31" s="51"/>
      <c r="L31" s="41"/>
      <c r="M31" s="214"/>
      <c r="N31" s="62"/>
    </row>
    <row r="32" spans="1:14">
      <c r="A32" s="46">
        <v>6</v>
      </c>
      <c r="B32" s="238">
        <v>40445</v>
      </c>
      <c r="C32" s="794" t="s">
        <v>386</v>
      </c>
      <c r="D32" s="222" t="s">
        <v>387</v>
      </c>
      <c r="E32" s="271" t="s">
        <v>93</v>
      </c>
      <c r="F32" s="206" t="s">
        <v>159</v>
      </c>
      <c r="G32" s="208">
        <v>0</v>
      </c>
      <c r="H32" s="223">
        <v>0</v>
      </c>
      <c r="I32" s="223">
        <v>2500000</v>
      </c>
      <c r="J32" s="239" t="s">
        <v>9</v>
      </c>
      <c r="K32" s="483">
        <v>41178</v>
      </c>
      <c r="L32" s="57">
        <v>6</v>
      </c>
      <c r="M32" s="221">
        <v>2500000</v>
      </c>
      <c r="N32" s="66">
        <f>I32-M32</f>
        <v>0</v>
      </c>
    </row>
    <row r="33" spans="1:14">
      <c r="A33" s="32"/>
      <c r="B33" s="513">
        <v>40445</v>
      </c>
      <c r="C33" s="790" t="s">
        <v>388</v>
      </c>
      <c r="D33" s="35" t="s">
        <v>15</v>
      </c>
      <c r="E33" s="42" t="s">
        <v>16</v>
      </c>
      <c r="F33" s="206" t="s">
        <v>159</v>
      </c>
      <c r="G33" s="208">
        <v>0</v>
      </c>
      <c r="H33" s="223">
        <v>0</v>
      </c>
      <c r="I33" s="208">
        <v>283000</v>
      </c>
      <c r="J33" s="61" t="s">
        <v>9</v>
      </c>
      <c r="K33" s="51"/>
      <c r="L33" s="41"/>
      <c r="M33" s="214"/>
      <c r="N33" s="62"/>
    </row>
    <row r="34" spans="1:14">
      <c r="A34" s="32">
        <v>6</v>
      </c>
      <c r="B34" s="49">
        <v>40445</v>
      </c>
      <c r="C34" s="790" t="s">
        <v>389</v>
      </c>
      <c r="D34" s="35" t="s">
        <v>390</v>
      </c>
      <c r="E34" s="42" t="s">
        <v>391</v>
      </c>
      <c r="F34" s="206" t="s">
        <v>159</v>
      </c>
      <c r="G34" s="208">
        <v>0</v>
      </c>
      <c r="H34" s="223">
        <v>0</v>
      </c>
      <c r="I34" s="208">
        <v>1657000</v>
      </c>
      <c r="J34" s="61" t="s">
        <v>9</v>
      </c>
      <c r="K34" s="44">
        <v>41199</v>
      </c>
      <c r="L34" s="41">
        <v>6</v>
      </c>
      <c r="M34" s="214">
        <v>1657000</v>
      </c>
      <c r="N34" s="62">
        <f>I34-M34</f>
        <v>0</v>
      </c>
    </row>
    <row r="35" spans="1:14">
      <c r="A35" s="32"/>
      <c r="B35" s="513">
        <v>40445</v>
      </c>
      <c r="C35" s="790" t="s">
        <v>392</v>
      </c>
      <c r="D35" s="35" t="s">
        <v>393</v>
      </c>
      <c r="E35" s="42" t="s">
        <v>101</v>
      </c>
      <c r="F35" s="206" t="s">
        <v>159</v>
      </c>
      <c r="G35" s="208">
        <v>0</v>
      </c>
      <c r="H35" s="223">
        <v>0</v>
      </c>
      <c r="I35" s="208">
        <v>10000</v>
      </c>
      <c r="J35" s="61" t="s">
        <v>9</v>
      </c>
      <c r="M35" s="214"/>
      <c r="N35" s="62"/>
    </row>
    <row r="36" spans="1:14">
      <c r="A36" s="32"/>
      <c r="B36" s="49">
        <v>40445</v>
      </c>
      <c r="C36" s="790" t="s">
        <v>394</v>
      </c>
      <c r="D36" s="35" t="s">
        <v>106</v>
      </c>
      <c r="E36" s="42" t="s">
        <v>16</v>
      </c>
      <c r="F36" s="206" t="s">
        <v>159</v>
      </c>
      <c r="G36" s="208">
        <v>0</v>
      </c>
      <c r="H36" s="223">
        <v>0</v>
      </c>
      <c r="I36" s="208">
        <v>145000</v>
      </c>
      <c r="J36" s="61" t="s">
        <v>9</v>
      </c>
      <c r="K36" s="51"/>
      <c r="L36" s="41"/>
      <c r="M36" s="214"/>
      <c r="N36" s="62"/>
    </row>
    <row r="37" spans="1:14">
      <c r="A37" s="32"/>
      <c r="B37" s="513">
        <v>40445</v>
      </c>
      <c r="C37" s="790" t="s">
        <v>423</v>
      </c>
      <c r="D37" s="35" t="s">
        <v>76</v>
      </c>
      <c r="E37" s="42" t="s">
        <v>123</v>
      </c>
      <c r="F37" s="206" t="s">
        <v>159</v>
      </c>
      <c r="G37" s="208">
        <v>0</v>
      </c>
      <c r="H37" s="223">
        <v>0</v>
      </c>
      <c r="I37" s="208">
        <v>424000</v>
      </c>
      <c r="J37" s="61" t="s">
        <v>9</v>
      </c>
      <c r="K37" s="51"/>
      <c r="L37" s="41"/>
      <c r="M37" s="214"/>
      <c r="N37" s="62"/>
    </row>
    <row r="38" spans="1:14">
      <c r="A38" s="32"/>
      <c r="B38" s="49">
        <v>40445</v>
      </c>
      <c r="C38" s="790" t="s">
        <v>395</v>
      </c>
      <c r="D38" s="35" t="s">
        <v>396</v>
      </c>
      <c r="E38" s="42" t="s">
        <v>16</v>
      </c>
      <c r="F38" s="206" t="s">
        <v>159</v>
      </c>
      <c r="G38" s="208">
        <v>0</v>
      </c>
      <c r="H38" s="223">
        <v>0</v>
      </c>
      <c r="I38" s="208">
        <v>2234000</v>
      </c>
      <c r="J38" s="61" t="s">
        <v>9</v>
      </c>
      <c r="K38" s="51"/>
      <c r="L38" s="41"/>
      <c r="M38" s="214"/>
      <c r="N38" s="62"/>
    </row>
    <row r="39" spans="1:14">
      <c r="A39" s="1263">
        <v>6</v>
      </c>
      <c r="B39" s="1265">
        <v>40445</v>
      </c>
      <c r="C39" s="1285" t="s">
        <v>397</v>
      </c>
      <c r="D39" s="1290" t="s">
        <v>398</v>
      </c>
      <c r="E39" s="1292" t="s">
        <v>111</v>
      </c>
      <c r="F39" s="1293" t="s">
        <v>159</v>
      </c>
      <c r="G39" s="1287">
        <v>0</v>
      </c>
      <c r="H39" s="1287">
        <v>0</v>
      </c>
      <c r="I39" s="1287">
        <v>435000</v>
      </c>
      <c r="J39" s="1288" t="s">
        <v>9</v>
      </c>
      <c r="K39" s="483">
        <v>41731</v>
      </c>
      <c r="L39" s="57">
        <v>6</v>
      </c>
      <c r="M39" s="221">
        <v>87000</v>
      </c>
      <c r="N39" s="66">
        <f>I39-M39</f>
        <v>348000</v>
      </c>
    </row>
    <row r="40" spans="1:14" s="1214" customFormat="1">
      <c r="A40" s="1264"/>
      <c r="B40" s="1266"/>
      <c r="C40" s="1286"/>
      <c r="D40" s="1291"/>
      <c r="E40" s="1289"/>
      <c r="F40" s="1294"/>
      <c r="G40" s="1286"/>
      <c r="H40" s="1286"/>
      <c r="I40" s="1286"/>
      <c r="J40" s="1289"/>
      <c r="K40" s="483">
        <v>42004</v>
      </c>
      <c r="L40" s="57">
        <v>6</v>
      </c>
      <c r="M40" s="221">
        <v>87000</v>
      </c>
      <c r="N40" s="66">
        <f>I39-M39-M40</f>
        <v>261000</v>
      </c>
    </row>
    <row r="41" spans="1:14">
      <c r="A41" s="32">
        <v>6</v>
      </c>
      <c r="B41" s="49">
        <v>40445</v>
      </c>
      <c r="C41" s="790" t="s">
        <v>399</v>
      </c>
      <c r="D41" s="35" t="s">
        <v>76</v>
      </c>
      <c r="E41" s="42" t="s">
        <v>123</v>
      </c>
      <c r="F41" s="206" t="s">
        <v>159</v>
      </c>
      <c r="G41" s="208">
        <v>0</v>
      </c>
      <c r="H41" s="223">
        <v>0</v>
      </c>
      <c r="I41" s="208">
        <v>743000</v>
      </c>
      <c r="J41" s="61" t="s">
        <v>9</v>
      </c>
      <c r="K41" s="44">
        <v>41521</v>
      </c>
      <c r="L41" s="41">
        <v>6</v>
      </c>
      <c r="M41" s="214">
        <v>743000</v>
      </c>
      <c r="N41" s="62">
        <f>I41-M41</f>
        <v>0</v>
      </c>
    </row>
    <row r="42" spans="1:14" s="1213" customFormat="1">
      <c r="A42" s="32" t="s">
        <v>2156</v>
      </c>
      <c r="B42" s="513">
        <v>40445</v>
      </c>
      <c r="C42" s="790" t="s">
        <v>400</v>
      </c>
      <c r="D42" s="35" t="s">
        <v>401</v>
      </c>
      <c r="E42" s="42" t="s">
        <v>81</v>
      </c>
      <c r="F42" s="206" t="s">
        <v>159</v>
      </c>
      <c r="G42" s="208">
        <v>0</v>
      </c>
      <c r="H42" s="223">
        <v>0</v>
      </c>
      <c r="I42" s="208">
        <v>1000000</v>
      </c>
      <c r="J42" s="61" t="s">
        <v>9</v>
      </c>
      <c r="K42" s="44">
        <v>42004</v>
      </c>
      <c r="L42" s="41">
        <v>6</v>
      </c>
      <c r="M42" s="214">
        <v>1000000</v>
      </c>
      <c r="N42" s="62">
        <f>I42-M42</f>
        <v>0</v>
      </c>
    </row>
    <row r="43" spans="1:14">
      <c r="A43" s="32"/>
      <c r="B43" s="49">
        <v>40445</v>
      </c>
      <c r="C43" s="790" t="s">
        <v>402</v>
      </c>
      <c r="D43" s="35" t="s">
        <v>403</v>
      </c>
      <c r="E43" s="42" t="s">
        <v>87</v>
      </c>
      <c r="F43" s="206" t="s">
        <v>159</v>
      </c>
      <c r="G43" s="208">
        <v>0</v>
      </c>
      <c r="H43" s="223">
        <v>0</v>
      </c>
      <c r="I43" s="208">
        <v>75000</v>
      </c>
      <c r="J43" s="61" t="s">
        <v>9</v>
      </c>
      <c r="K43" s="51"/>
      <c r="L43" s="41"/>
      <c r="M43" s="214"/>
      <c r="N43" s="62"/>
    </row>
    <row r="44" spans="1:14">
      <c r="A44" s="46"/>
      <c r="B44" s="513">
        <v>40445</v>
      </c>
      <c r="C44" s="794" t="s">
        <v>404</v>
      </c>
      <c r="D44" s="222" t="s">
        <v>405</v>
      </c>
      <c r="E44" s="271" t="s">
        <v>108</v>
      </c>
      <c r="F44" s="206" t="s">
        <v>159</v>
      </c>
      <c r="G44" s="208">
        <v>0</v>
      </c>
      <c r="H44" s="223">
        <v>0</v>
      </c>
      <c r="I44" s="223">
        <v>153000</v>
      </c>
      <c r="J44" s="65" t="s">
        <v>9</v>
      </c>
      <c r="K44" s="53"/>
      <c r="L44" s="57"/>
      <c r="M44" s="221"/>
      <c r="N44" s="66"/>
    </row>
    <row r="45" spans="1:14">
      <c r="A45" s="32"/>
      <c r="B45" s="49">
        <v>40445</v>
      </c>
      <c r="C45" s="790" t="s">
        <v>406</v>
      </c>
      <c r="D45" s="35" t="s">
        <v>407</v>
      </c>
      <c r="E45" s="42" t="s">
        <v>69</v>
      </c>
      <c r="F45" s="206" t="s">
        <v>159</v>
      </c>
      <c r="G45" s="208">
        <v>0</v>
      </c>
      <c r="H45" s="223">
        <v>0</v>
      </c>
      <c r="I45" s="208">
        <v>2500000</v>
      </c>
      <c r="J45" s="61" t="s">
        <v>9</v>
      </c>
      <c r="K45" s="51"/>
      <c r="L45" s="41"/>
      <c r="M45" s="214"/>
      <c r="N45" s="62"/>
    </row>
    <row r="46" spans="1:14">
      <c r="A46" s="32"/>
      <c r="B46" s="513">
        <v>40445</v>
      </c>
      <c r="C46" s="790" t="s">
        <v>408</v>
      </c>
      <c r="D46" s="35" t="s">
        <v>409</v>
      </c>
      <c r="E46" s="42" t="s">
        <v>81</v>
      </c>
      <c r="F46" s="206" t="s">
        <v>159</v>
      </c>
      <c r="G46" s="208">
        <v>0</v>
      </c>
      <c r="H46" s="223">
        <v>0</v>
      </c>
      <c r="I46" s="208">
        <v>2799000</v>
      </c>
      <c r="J46" s="61" t="s">
        <v>9</v>
      </c>
      <c r="K46" s="51"/>
      <c r="L46" s="41"/>
      <c r="M46" s="214"/>
      <c r="N46" s="62"/>
    </row>
    <row r="47" spans="1:14">
      <c r="A47" s="32"/>
      <c r="B47" s="513">
        <v>40445</v>
      </c>
      <c r="C47" s="790" t="s">
        <v>410</v>
      </c>
      <c r="D47" s="35" t="s">
        <v>51</v>
      </c>
      <c r="E47" s="42" t="s">
        <v>52</v>
      </c>
      <c r="F47" s="206" t="s">
        <v>159</v>
      </c>
      <c r="G47" s="208">
        <v>0</v>
      </c>
      <c r="H47" s="223">
        <v>0</v>
      </c>
      <c r="I47" s="208">
        <v>273000</v>
      </c>
      <c r="J47" s="61" t="s">
        <v>9</v>
      </c>
      <c r="K47" s="51"/>
      <c r="L47" s="41"/>
      <c r="M47" s="214"/>
      <c r="N47" s="62"/>
    </row>
    <row r="48" spans="1:14">
      <c r="A48" s="32"/>
      <c r="B48" s="513">
        <v>40445</v>
      </c>
      <c r="C48" s="790" t="s">
        <v>411</v>
      </c>
      <c r="D48" s="35" t="s">
        <v>412</v>
      </c>
      <c r="E48" s="42" t="s">
        <v>413</v>
      </c>
      <c r="F48" s="206" t="s">
        <v>159</v>
      </c>
      <c r="G48" s="208">
        <v>0</v>
      </c>
      <c r="H48" s="223">
        <v>0</v>
      </c>
      <c r="I48" s="208">
        <v>2650000</v>
      </c>
      <c r="J48" s="61" t="s">
        <v>9</v>
      </c>
      <c r="K48" s="51"/>
      <c r="L48" s="41"/>
      <c r="M48" s="214"/>
      <c r="N48" s="62"/>
    </row>
    <row r="49" spans="1:14">
      <c r="A49" s="46">
        <v>6</v>
      </c>
      <c r="B49" s="238">
        <v>40445</v>
      </c>
      <c r="C49" s="794" t="s">
        <v>422</v>
      </c>
      <c r="D49" s="222" t="s">
        <v>68</v>
      </c>
      <c r="E49" s="271" t="s">
        <v>88</v>
      </c>
      <c r="F49" s="206" t="s">
        <v>159</v>
      </c>
      <c r="G49" s="208">
        <v>0</v>
      </c>
      <c r="H49" s="223">
        <v>0</v>
      </c>
      <c r="I49" s="223">
        <v>1096000</v>
      </c>
      <c r="J49" s="65" t="s">
        <v>9</v>
      </c>
      <c r="K49" s="483">
        <v>41185</v>
      </c>
      <c r="L49" s="57">
        <v>6</v>
      </c>
      <c r="M49" s="221">
        <v>1096000</v>
      </c>
      <c r="N49" s="66">
        <f>I49-M49</f>
        <v>0</v>
      </c>
    </row>
    <row r="50" spans="1:14">
      <c r="A50" s="46"/>
      <c r="B50" s="513">
        <v>40445</v>
      </c>
      <c r="C50" s="794" t="s">
        <v>414</v>
      </c>
      <c r="D50" s="222" t="s">
        <v>415</v>
      </c>
      <c r="E50" s="271" t="s">
        <v>74</v>
      </c>
      <c r="F50" s="206" t="s">
        <v>159</v>
      </c>
      <c r="G50" s="208">
        <v>0</v>
      </c>
      <c r="H50" s="223">
        <v>0</v>
      </c>
      <c r="I50" s="223">
        <v>1600000</v>
      </c>
      <c r="J50" s="65" t="s">
        <v>9</v>
      </c>
      <c r="K50" s="53"/>
      <c r="L50" s="57"/>
      <c r="M50" s="221"/>
      <c r="N50" s="66"/>
    </row>
    <row r="51" spans="1:14">
      <c r="A51" s="32"/>
      <c r="B51" s="49">
        <v>40445</v>
      </c>
      <c r="C51" s="790" t="s">
        <v>416</v>
      </c>
      <c r="D51" s="35" t="s">
        <v>417</v>
      </c>
      <c r="E51" s="42" t="s">
        <v>81</v>
      </c>
      <c r="F51" s="206" t="s">
        <v>159</v>
      </c>
      <c r="G51" s="208">
        <v>0</v>
      </c>
      <c r="H51" s="223">
        <v>0</v>
      </c>
      <c r="I51" s="208">
        <v>2828000</v>
      </c>
      <c r="J51" s="61" t="s">
        <v>9</v>
      </c>
      <c r="K51" s="51"/>
      <c r="L51" s="41"/>
      <c r="M51" s="214"/>
      <c r="N51" s="62"/>
    </row>
    <row r="52" spans="1:14">
      <c r="A52" s="32"/>
      <c r="B52" s="513">
        <v>40445</v>
      </c>
      <c r="C52" s="790" t="s">
        <v>418</v>
      </c>
      <c r="D52" s="35" t="s">
        <v>419</v>
      </c>
      <c r="E52" s="42" t="s">
        <v>81</v>
      </c>
      <c r="F52" s="206" t="s">
        <v>159</v>
      </c>
      <c r="G52" s="208">
        <v>0</v>
      </c>
      <c r="H52" s="223">
        <v>0</v>
      </c>
      <c r="I52" s="208">
        <v>350000</v>
      </c>
      <c r="J52" s="61" t="s">
        <v>9</v>
      </c>
      <c r="K52" s="51"/>
      <c r="L52" s="41"/>
      <c r="M52" s="214"/>
      <c r="N52" s="62"/>
    </row>
    <row r="53" spans="1:14">
      <c r="A53" s="32"/>
      <c r="B53" s="513">
        <v>40445</v>
      </c>
      <c r="C53" s="790" t="s">
        <v>420</v>
      </c>
      <c r="D53" s="35" t="s">
        <v>421</v>
      </c>
      <c r="E53" s="42" t="s">
        <v>131</v>
      </c>
      <c r="F53" s="206" t="s">
        <v>159</v>
      </c>
      <c r="G53" s="208">
        <v>0</v>
      </c>
      <c r="H53" s="208">
        <v>0</v>
      </c>
      <c r="I53" s="208">
        <v>8044000</v>
      </c>
      <c r="J53" s="61" t="s">
        <v>9</v>
      </c>
      <c r="K53" s="51"/>
      <c r="L53" s="41"/>
      <c r="M53" s="214"/>
      <c r="N53" s="62"/>
    </row>
    <row r="54" spans="1:14">
      <c r="A54" s="46" t="s">
        <v>356</v>
      </c>
      <c r="B54" s="84">
        <v>40450</v>
      </c>
      <c r="C54" s="794" t="s">
        <v>424</v>
      </c>
      <c r="D54" s="222" t="s">
        <v>425</v>
      </c>
      <c r="E54" s="271" t="s">
        <v>92</v>
      </c>
      <c r="F54" s="793" t="s">
        <v>53</v>
      </c>
      <c r="G54" s="223">
        <v>18000000</v>
      </c>
      <c r="H54" s="223">
        <v>4000000</v>
      </c>
      <c r="I54" s="64">
        <f>G54+H54</f>
        <v>22000000</v>
      </c>
      <c r="J54" s="65" t="s">
        <v>9</v>
      </c>
      <c r="K54" s="53"/>
      <c r="L54" s="57"/>
      <c r="M54" s="221"/>
      <c r="N54" s="66"/>
    </row>
    <row r="55" spans="1:14">
      <c r="A55" s="32" t="s">
        <v>356</v>
      </c>
      <c r="B55" s="513">
        <v>40450</v>
      </c>
      <c r="C55" s="790" t="s">
        <v>57</v>
      </c>
      <c r="D55" s="35" t="s">
        <v>59</v>
      </c>
      <c r="E55" s="42" t="s">
        <v>81</v>
      </c>
      <c r="F55" s="791" t="s">
        <v>53</v>
      </c>
      <c r="G55" s="208">
        <v>1747000</v>
      </c>
      <c r="H55" s="208">
        <v>2313000</v>
      </c>
      <c r="I55" s="36">
        <f>G55+H55</f>
        <v>4060000</v>
      </c>
      <c r="J55" s="61" t="s">
        <v>9</v>
      </c>
      <c r="K55" s="51"/>
      <c r="L55" s="41"/>
      <c r="M55" s="214"/>
      <c r="N55" s="62"/>
    </row>
    <row r="56" spans="1:14">
      <c r="A56" s="32" t="s">
        <v>356</v>
      </c>
      <c r="B56" s="84">
        <v>40450</v>
      </c>
      <c r="C56" s="794" t="s">
        <v>70</v>
      </c>
      <c r="D56" s="222" t="s">
        <v>73</v>
      </c>
      <c r="E56" s="271" t="s">
        <v>89</v>
      </c>
      <c r="F56" s="793" t="s">
        <v>53</v>
      </c>
      <c r="G56" s="208">
        <v>5000000</v>
      </c>
      <c r="H56" s="208">
        <v>12123000</v>
      </c>
      <c r="I56" s="36">
        <f t="shared" ref="I56:I64" si="1">G56+H56</f>
        <v>17123000</v>
      </c>
      <c r="J56" s="65" t="s">
        <v>9</v>
      </c>
      <c r="K56" s="53"/>
      <c r="L56" s="57"/>
      <c r="M56" s="221"/>
      <c r="N56" s="66"/>
    </row>
    <row r="57" spans="1:14">
      <c r="A57" s="32" t="s">
        <v>356</v>
      </c>
      <c r="B57" s="513">
        <v>40450</v>
      </c>
      <c r="C57" s="790" t="s">
        <v>109</v>
      </c>
      <c r="D57" s="35" t="s">
        <v>110</v>
      </c>
      <c r="E57" s="42" t="s">
        <v>89</v>
      </c>
      <c r="F57" s="791" t="s">
        <v>53</v>
      </c>
      <c r="G57" s="208">
        <v>50400000</v>
      </c>
      <c r="H57" s="208">
        <v>30514000</v>
      </c>
      <c r="I57" s="36">
        <f t="shared" si="1"/>
        <v>80914000</v>
      </c>
      <c r="J57" s="61" t="s">
        <v>9</v>
      </c>
      <c r="K57" s="51"/>
      <c r="L57" s="41"/>
      <c r="M57" s="214"/>
      <c r="N57" s="62"/>
    </row>
    <row r="58" spans="1:14">
      <c r="A58" s="32">
        <v>1</v>
      </c>
      <c r="B58" s="84">
        <v>40450</v>
      </c>
      <c r="C58" s="790" t="s">
        <v>113</v>
      </c>
      <c r="D58" s="35" t="s">
        <v>114</v>
      </c>
      <c r="E58" s="42" t="s">
        <v>89</v>
      </c>
      <c r="F58" s="791" t="s">
        <v>53</v>
      </c>
      <c r="G58" s="208">
        <v>30000000</v>
      </c>
      <c r="H58" s="208">
        <v>0</v>
      </c>
      <c r="I58" s="36">
        <f t="shared" si="1"/>
        <v>30000000</v>
      </c>
      <c r="J58" s="61" t="s">
        <v>9</v>
      </c>
      <c r="K58" s="44">
        <v>41516</v>
      </c>
      <c r="L58" s="41">
        <v>7</v>
      </c>
      <c r="M58" s="214">
        <v>30000000</v>
      </c>
      <c r="N58" s="62">
        <f>I58-M58</f>
        <v>0</v>
      </c>
    </row>
    <row r="59" spans="1:14">
      <c r="A59" s="32">
        <v>1</v>
      </c>
      <c r="B59" s="513">
        <v>40450</v>
      </c>
      <c r="C59" s="790" t="s">
        <v>100</v>
      </c>
      <c r="D59" s="35" t="s">
        <v>91</v>
      </c>
      <c r="E59" s="42" t="s">
        <v>89</v>
      </c>
      <c r="F59" s="791" t="s">
        <v>53</v>
      </c>
      <c r="G59" s="208">
        <v>15750000</v>
      </c>
      <c r="H59" s="208">
        <v>0</v>
      </c>
      <c r="I59" s="36">
        <f t="shared" si="1"/>
        <v>15750000</v>
      </c>
      <c r="J59" s="61" t="s">
        <v>9</v>
      </c>
      <c r="K59" s="51"/>
      <c r="L59" s="41"/>
      <c r="M59" s="214"/>
      <c r="N59" s="62"/>
    </row>
    <row r="60" spans="1:14">
      <c r="A60" s="46">
        <v>1</v>
      </c>
      <c r="B60" s="84">
        <v>40450</v>
      </c>
      <c r="C60" s="794" t="s">
        <v>103</v>
      </c>
      <c r="D60" s="222" t="s">
        <v>104</v>
      </c>
      <c r="E60" s="271" t="s">
        <v>89</v>
      </c>
      <c r="F60" s="793" t="s">
        <v>53</v>
      </c>
      <c r="G60" s="208">
        <v>4551000</v>
      </c>
      <c r="H60" s="208">
        <v>0</v>
      </c>
      <c r="I60" s="36">
        <f t="shared" si="1"/>
        <v>4551000</v>
      </c>
      <c r="J60" s="65" t="s">
        <v>9</v>
      </c>
      <c r="K60" s="53"/>
      <c r="L60" s="57"/>
      <c r="M60" s="221"/>
      <c r="N60" s="66"/>
    </row>
    <row r="61" spans="1:14">
      <c r="A61" s="32" t="s">
        <v>625</v>
      </c>
      <c r="B61" s="513">
        <v>40450</v>
      </c>
      <c r="C61" s="790" t="s">
        <v>115</v>
      </c>
      <c r="D61" s="35" t="s">
        <v>122</v>
      </c>
      <c r="E61" s="42" t="s">
        <v>123</v>
      </c>
      <c r="F61" s="791" t="s">
        <v>53</v>
      </c>
      <c r="G61" s="208">
        <v>9734000</v>
      </c>
      <c r="H61" s="208">
        <v>0</v>
      </c>
      <c r="I61" s="36">
        <f t="shared" si="1"/>
        <v>9734000</v>
      </c>
      <c r="J61" s="61" t="s">
        <v>9</v>
      </c>
      <c r="K61" s="44">
        <v>41271</v>
      </c>
      <c r="L61" s="41">
        <v>7</v>
      </c>
      <c r="M61" s="214">
        <v>9734000</v>
      </c>
      <c r="N61" s="62">
        <v>0</v>
      </c>
    </row>
    <row r="62" spans="1:14">
      <c r="A62" s="32">
        <v>1</v>
      </c>
      <c r="B62" s="84">
        <v>40450</v>
      </c>
      <c r="C62" s="790" t="s">
        <v>163</v>
      </c>
      <c r="D62" s="35" t="s">
        <v>426</v>
      </c>
      <c r="E62" s="42" t="s">
        <v>89</v>
      </c>
      <c r="F62" s="791" t="s">
        <v>53</v>
      </c>
      <c r="G62" s="208">
        <v>54600000</v>
      </c>
      <c r="H62" s="208">
        <v>0</v>
      </c>
      <c r="I62" s="36">
        <f t="shared" si="1"/>
        <v>54600000</v>
      </c>
      <c r="J62" s="61" t="s">
        <v>9</v>
      </c>
      <c r="K62" s="51"/>
      <c r="L62" s="41"/>
      <c r="M62" s="214"/>
      <c r="N62" s="62"/>
    </row>
    <row r="63" spans="1:14">
      <c r="A63" s="32">
        <v>1</v>
      </c>
      <c r="B63" s="513">
        <v>40450</v>
      </c>
      <c r="C63" s="790" t="s">
        <v>31</v>
      </c>
      <c r="D63" s="35" t="s">
        <v>157</v>
      </c>
      <c r="E63" s="42" t="s">
        <v>108</v>
      </c>
      <c r="F63" s="791" t="s">
        <v>53</v>
      </c>
      <c r="G63" s="208">
        <v>6245000</v>
      </c>
      <c r="H63" s="208">
        <v>0</v>
      </c>
      <c r="I63" s="36">
        <f t="shared" si="1"/>
        <v>6245000</v>
      </c>
      <c r="J63" s="61" t="s">
        <v>9</v>
      </c>
      <c r="K63" s="51"/>
      <c r="L63" s="41"/>
      <c r="M63" s="214"/>
      <c r="N63" s="62"/>
    </row>
    <row r="64" spans="1:14">
      <c r="A64" s="32">
        <v>1</v>
      </c>
      <c r="B64" s="84">
        <v>40450</v>
      </c>
      <c r="C64" s="790" t="s">
        <v>18</v>
      </c>
      <c r="D64" s="35" t="s">
        <v>20</v>
      </c>
      <c r="E64" s="42" t="s">
        <v>89</v>
      </c>
      <c r="F64" s="791" t="s">
        <v>53</v>
      </c>
      <c r="G64" s="208">
        <v>17910000</v>
      </c>
      <c r="H64" s="208">
        <v>0</v>
      </c>
      <c r="I64" s="36">
        <f t="shared" si="1"/>
        <v>17910000</v>
      </c>
      <c r="J64" s="61" t="s">
        <v>9</v>
      </c>
      <c r="K64" s="51"/>
      <c r="L64" s="41"/>
      <c r="M64" s="214"/>
      <c r="N64" s="62"/>
    </row>
    <row r="65" spans="1:14">
      <c r="A65" s="46"/>
      <c r="B65" s="513">
        <v>40450</v>
      </c>
      <c r="C65" s="233" t="s">
        <v>427</v>
      </c>
      <c r="D65" s="234" t="s">
        <v>428</v>
      </c>
      <c r="E65" s="795" t="s">
        <v>151</v>
      </c>
      <c r="F65" s="235" t="s">
        <v>53</v>
      </c>
      <c r="G65" s="208">
        <v>0</v>
      </c>
      <c r="H65" s="208">
        <v>0</v>
      </c>
      <c r="I65" s="36">
        <v>5250000</v>
      </c>
      <c r="J65" s="45" t="s">
        <v>9</v>
      </c>
      <c r="K65" s="483">
        <v>41548</v>
      </c>
      <c r="L65" s="57">
        <v>6</v>
      </c>
      <c r="M65" s="55">
        <v>5250000</v>
      </c>
      <c r="N65" s="54">
        <f>I65-M65</f>
        <v>0</v>
      </c>
    </row>
    <row r="66" spans="1:14" s="1208" customFormat="1">
      <c r="A66" s="34">
        <v>6</v>
      </c>
      <c r="B66" s="84">
        <v>40450</v>
      </c>
      <c r="C66" s="210" t="s">
        <v>429</v>
      </c>
      <c r="D66" s="211" t="s">
        <v>430</v>
      </c>
      <c r="E66" s="789" t="s">
        <v>89</v>
      </c>
      <c r="F66" s="206" t="s">
        <v>159</v>
      </c>
      <c r="G66" s="208">
        <v>0</v>
      </c>
      <c r="H66" s="208">
        <v>0</v>
      </c>
      <c r="I66" s="36">
        <v>7922000</v>
      </c>
      <c r="J66" s="47" t="s">
        <v>9</v>
      </c>
      <c r="K66" s="519">
        <v>41990</v>
      </c>
      <c r="L66" s="48">
        <v>6</v>
      </c>
      <c r="M66" s="60">
        <v>3700000</v>
      </c>
      <c r="N66" s="54">
        <f>I66-M66</f>
        <v>4222000</v>
      </c>
    </row>
    <row r="67" spans="1:14">
      <c r="A67" s="32">
        <v>8</v>
      </c>
      <c r="B67" s="513">
        <v>40450</v>
      </c>
      <c r="C67" s="790" t="s">
        <v>431</v>
      </c>
      <c r="D67" s="35" t="s">
        <v>432</v>
      </c>
      <c r="E67" s="42" t="s">
        <v>89</v>
      </c>
      <c r="F67" s="206" t="s">
        <v>159</v>
      </c>
      <c r="G67" s="208">
        <v>0</v>
      </c>
      <c r="H67" s="208">
        <v>0</v>
      </c>
      <c r="I67" s="36">
        <v>3297000</v>
      </c>
      <c r="J67" s="61" t="s">
        <v>9</v>
      </c>
      <c r="K67" s="44">
        <v>41346</v>
      </c>
      <c r="L67" s="41">
        <v>6</v>
      </c>
      <c r="M67" s="214">
        <v>3297000</v>
      </c>
      <c r="N67" s="62">
        <v>0</v>
      </c>
    </row>
    <row r="68" spans="1:14">
      <c r="A68" s="32"/>
      <c r="B68" s="513">
        <v>40450</v>
      </c>
      <c r="C68" s="790" t="s">
        <v>433</v>
      </c>
      <c r="D68" s="35" t="s">
        <v>99</v>
      </c>
      <c r="E68" s="42" t="s">
        <v>16</v>
      </c>
      <c r="F68" s="206" t="s">
        <v>159</v>
      </c>
      <c r="G68" s="208">
        <v>0</v>
      </c>
      <c r="H68" s="208">
        <v>0</v>
      </c>
      <c r="I68" s="36">
        <v>1709000</v>
      </c>
      <c r="J68" s="61" t="s">
        <v>9</v>
      </c>
      <c r="K68" s="51"/>
      <c r="L68" s="41"/>
      <c r="M68" s="214"/>
      <c r="N68" s="62"/>
    </row>
    <row r="69" spans="1:14">
      <c r="A69" s="46"/>
      <c r="B69" s="84">
        <v>40450</v>
      </c>
      <c r="C69" s="794" t="s">
        <v>434</v>
      </c>
      <c r="D69" s="222" t="s">
        <v>10</v>
      </c>
      <c r="E69" s="271" t="s">
        <v>16</v>
      </c>
      <c r="F69" s="206" t="s">
        <v>159</v>
      </c>
      <c r="G69" s="208">
        <v>0</v>
      </c>
      <c r="H69" s="208">
        <v>0</v>
      </c>
      <c r="I69" s="36">
        <v>14000</v>
      </c>
      <c r="J69" s="239" t="s">
        <v>9</v>
      </c>
      <c r="K69" s="53"/>
      <c r="L69" s="57"/>
      <c r="M69" s="221"/>
      <c r="N69" s="66"/>
    </row>
    <row r="70" spans="1:14">
      <c r="A70" s="32"/>
      <c r="B70" s="513">
        <v>40450</v>
      </c>
      <c r="C70" s="790" t="s">
        <v>435</v>
      </c>
      <c r="D70" s="35" t="s">
        <v>436</v>
      </c>
      <c r="E70" s="42" t="s">
        <v>16</v>
      </c>
      <c r="F70" s="206" t="s">
        <v>159</v>
      </c>
      <c r="G70" s="208">
        <v>0</v>
      </c>
      <c r="H70" s="208">
        <v>0</v>
      </c>
      <c r="I70" s="36">
        <v>502000</v>
      </c>
      <c r="J70" s="61" t="s">
        <v>9</v>
      </c>
      <c r="K70" s="51"/>
      <c r="L70" s="41"/>
      <c r="M70" s="214"/>
      <c r="N70" s="62"/>
    </row>
    <row r="71" spans="1:14">
      <c r="A71" s="32"/>
      <c r="B71" s="84">
        <v>40450</v>
      </c>
      <c r="C71" s="790" t="s">
        <v>437</v>
      </c>
      <c r="D71" s="35" t="s">
        <v>438</v>
      </c>
      <c r="E71" s="42" t="s">
        <v>123</v>
      </c>
      <c r="F71" s="206" t="s">
        <v>159</v>
      </c>
      <c r="G71" s="208">
        <v>0</v>
      </c>
      <c r="H71" s="208">
        <v>0</v>
      </c>
      <c r="I71" s="36">
        <v>2646000</v>
      </c>
      <c r="J71" s="61" t="s">
        <v>9</v>
      </c>
      <c r="K71" s="51"/>
      <c r="L71" s="41"/>
      <c r="M71" s="214"/>
      <c r="N71" s="62"/>
    </row>
    <row r="72" spans="1:14">
      <c r="A72" s="32">
        <v>6</v>
      </c>
      <c r="B72" s="513">
        <v>40450</v>
      </c>
      <c r="C72" s="790" t="s">
        <v>439</v>
      </c>
      <c r="D72" s="35" t="s">
        <v>440</v>
      </c>
      <c r="E72" s="42" t="s">
        <v>123</v>
      </c>
      <c r="F72" s="206" t="s">
        <v>159</v>
      </c>
      <c r="G72" s="208">
        <v>0</v>
      </c>
      <c r="H72" s="208">
        <v>0</v>
      </c>
      <c r="I72" s="36">
        <v>6300000</v>
      </c>
      <c r="J72" s="61" t="s">
        <v>9</v>
      </c>
      <c r="K72" s="44">
        <v>41311</v>
      </c>
      <c r="L72" s="41">
        <v>6</v>
      </c>
      <c r="M72" s="214">
        <v>2500000</v>
      </c>
      <c r="N72" s="62">
        <f>I72-M72</f>
        <v>3800000</v>
      </c>
    </row>
    <row r="73" spans="1:14" s="43" customFormat="1" ht="28.5">
      <c r="A73" s="599">
        <v>6</v>
      </c>
      <c r="B73" s="1194">
        <v>40450</v>
      </c>
      <c r="C73" s="796" t="s">
        <v>580</v>
      </c>
      <c r="D73" s="1001" t="s">
        <v>15</v>
      </c>
      <c r="E73" s="1003" t="s">
        <v>16</v>
      </c>
      <c r="F73" s="274" t="s">
        <v>159</v>
      </c>
      <c r="G73" s="275">
        <v>0</v>
      </c>
      <c r="H73" s="275">
        <v>0</v>
      </c>
      <c r="I73" s="37">
        <v>57000</v>
      </c>
      <c r="J73" s="67" t="s">
        <v>9</v>
      </c>
      <c r="K73" s="44">
        <v>41353</v>
      </c>
      <c r="L73" s="41">
        <v>6</v>
      </c>
      <c r="M73" s="214">
        <v>57000</v>
      </c>
      <c r="N73" s="62">
        <f>I73-M73</f>
        <v>0</v>
      </c>
    </row>
    <row r="74" spans="1:14" s="1171" customFormat="1">
      <c r="A74" s="32"/>
      <c r="B74" s="513">
        <v>40450</v>
      </c>
      <c r="C74" s="790" t="s">
        <v>441</v>
      </c>
      <c r="D74" s="35" t="s">
        <v>75</v>
      </c>
      <c r="E74" s="42" t="s">
        <v>80</v>
      </c>
      <c r="F74" s="206" t="s">
        <v>159</v>
      </c>
      <c r="G74" s="208">
        <v>0</v>
      </c>
      <c r="H74" s="208">
        <v>0</v>
      </c>
      <c r="I74" s="36">
        <v>325000</v>
      </c>
      <c r="J74" s="61" t="s">
        <v>9</v>
      </c>
      <c r="K74" s="51"/>
      <c r="L74" s="41"/>
      <c r="M74" s="214"/>
      <c r="N74" s="62"/>
    </row>
    <row r="75" spans="1:14" s="1171" customFormat="1">
      <c r="A75" s="32"/>
      <c r="B75" s="84">
        <v>40450</v>
      </c>
      <c r="C75" s="790" t="s">
        <v>442</v>
      </c>
      <c r="D75" s="35" t="s">
        <v>443</v>
      </c>
      <c r="E75" s="42" t="s">
        <v>116</v>
      </c>
      <c r="F75" s="206" t="s">
        <v>159</v>
      </c>
      <c r="G75" s="208">
        <v>0</v>
      </c>
      <c r="H75" s="208">
        <v>0</v>
      </c>
      <c r="I75" s="36">
        <v>7000</v>
      </c>
      <c r="J75" s="61" t="s">
        <v>9</v>
      </c>
      <c r="K75" s="51"/>
      <c r="L75" s="41"/>
      <c r="M75" s="214"/>
      <c r="N75" s="62"/>
    </row>
    <row r="76" spans="1:14" s="1171" customFormat="1">
      <c r="A76" s="46"/>
      <c r="B76" s="513">
        <v>40450</v>
      </c>
      <c r="C76" s="794" t="s">
        <v>444</v>
      </c>
      <c r="D76" s="222" t="s">
        <v>445</v>
      </c>
      <c r="E76" s="271" t="s">
        <v>80</v>
      </c>
      <c r="F76" s="206" t="s">
        <v>159</v>
      </c>
      <c r="G76" s="208">
        <v>0</v>
      </c>
      <c r="H76" s="208">
        <v>0</v>
      </c>
      <c r="I76" s="36">
        <v>450000</v>
      </c>
      <c r="J76" s="65" t="s">
        <v>9</v>
      </c>
      <c r="K76" s="53"/>
      <c r="L76" s="57"/>
      <c r="M76" s="221"/>
      <c r="N76" s="66"/>
    </row>
    <row r="77" spans="1:14" s="1171" customFormat="1">
      <c r="A77" s="32"/>
      <c r="B77" s="84">
        <v>40450</v>
      </c>
      <c r="C77" s="790" t="s">
        <v>446</v>
      </c>
      <c r="D77" s="35" t="s">
        <v>447</v>
      </c>
      <c r="E77" s="42" t="s">
        <v>111</v>
      </c>
      <c r="F77" s="206" t="s">
        <v>159</v>
      </c>
      <c r="G77" s="208">
        <v>0</v>
      </c>
      <c r="H77" s="208">
        <v>0</v>
      </c>
      <c r="I77" s="36">
        <v>3260000</v>
      </c>
      <c r="J77" s="61" t="s">
        <v>9</v>
      </c>
      <c r="K77" s="44">
        <v>41927</v>
      </c>
      <c r="L77" s="41"/>
      <c r="M77" s="214">
        <v>3260000</v>
      </c>
      <c r="N77" s="62">
        <f>I77-M77</f>
        <v>0</v>
      </c>
    </row>
    <row r="78" spans="1:14" s="1171" customFormat="1">
      <c r="A78" s="32"/>
      <c r="B78" s="84">
        <v>40450</v>
      </c>
      <c r="C78" s="790" t="s">
        <v>448</v>
      </c>
      <c r="D78" s="35" t="s">
        <v>66</v>
      </c>
      <c r="E78" s="42" t="s">
        <v>449</v>
      </c>
      <c r="F78" s="206" t="s">
        <v>159</v>
      </c>
      <c r="G78" s="208">
        <v>0</v>
      </c>
      <c r="H78" s="208">
        <v>0</v>
      </c>
      <c r="I78" s="36">
        <v>1091000</v>
      </c>
      <c r="J78" s="61" t="s">
        <v>9</v>
      </c>
      <c r="K78" s="51"/>
      <c r="L78" s="41"/>
      <c r="M78" s="214"/>
      <c r="N78" s="62"/>
    </row>
    <row r="79" spans="1:14" s="1171" customFormat="1">
      <c r="A79" s="46"/>
      <c r="B79" s="513">
        <v>40450</v>
      </c>
      <c r="C79" s="794" t="s">
        <v>450</v>
      </c>
      <c r="D79" s="222" t="s">
        <v>54</v>
      </c>
      <c r="E79" s="271" t="s">
        <v>55</v>
      </c>
      <c r="F79" s="206" t="s">
        <v>159</v>
      </c>
      <c r="G79" s="208">
        <v>0</v>
      </c>
      <c r="H79" s="208">
        <v>0</v>
      </c>
      <c r="I79" s="36">
        <v>1000000</v>
      </c>
      <c r="J79" s="65" t="s">
        <v>9</v>
      </c>
      <c r="K79" s="483">
        <v>41731</v>
      </c>
      <c r="L79" s="57">
        <v>6</v>
      </c>
      <c r="M79" s="221">
        <v>1000000</v>
      </c>
      <c r="N79" s="66">
        <f>I79-M79</f>
        <v>0</v>
      </c>
    </row>
    <row r="80" spans="1:14" s="1171" customFormat="1">
      <c r="A80" s="32">
        <v>10</v>
      </c>
      <c r="B80" s="84">
        <v>40450</v>
      </c>
      <c r="C80" s="790" t="s">
        <v>451</v>
      </c>
      <c r="D80" s="35" t="s">
        <v>15</v>
      </c>
      <c r="E80" s="42" t="s">
        <v>16</v>
      </c>
      <c r="F80" s="206" t="s">
        <v>159</v>
      </c>
      <c r="G80" s="208">
        <v>0</v>
      </c>
      <c r="H80" s="208">
        <v>0</v>
      </c>
      <c r="I80" s="36">
        <v>295000</v>
      </c>
      <c r="J80" s="61" t="s">
        <v>9</v>
      </c>
      <c r="K80" s="51"/>
      <c r="L80" s="41"/>
      <c r="M80" s="214"/>
      <c r="N80" s="62"/>
    </row>
    <row r="81" spans="1:14" s="1171" customFormat="1">
      <c r="A81" s="32"/>
      <c r="B81" s="513">
        <v>40450</v>
      </c>
      <c r="C81" s="790" t="s">
        <v>452</v>
      </c>
      <c r="D81" s="35" t="s">
        <v>453</v>
      </c>
      <c r="E81" s="42" t="s">
        <v>111</v>
      </c>
      <c r="F81" s="206" t="s">
        <v>159</v>
      </c>
      <c r="G81" s="208">
        <v>0</v>
      </c>
      <c r="H81" s="208">
        <v>0</v>
      </c>
      <c r="I81" s="36">
        <v>1100000</v>
      </c>
      <c r="J81" s="61" t="s">
        <v>9</v>
      </c>
      <c r="K81" s="44">
        <v>41577</v>
      </c>
      <c r="L81" s="41">
        <v>6</v>
      </c>
      <c r="M81" s="214">
        <v>1100000</v>
      </c>
      <c r="N81" s="62">
        <f>I81-M81</f>
        <v>0</v>
      </c>
    </row>
    <row r="82" spans="1:14" s="1171" customFormat="1">
      <c r="A82" s="32"/>
      <c r="B82" s="84">
        <v>40450</v>
      </c>
      <c r="C82" s="790" t="s">
        <v>454</v>
      </c>
      <c r="D82" s="35" t="s">
        <v>132</v>
      </c>
      <c r="E82" s="42" t="s">
        <v>133</v>
      </c>
      <c r="F82" s="206" t="s">
        <v>159</v>
      </c>
      <c r="G82" s="208">
        <v>0</v>
      </c>
      <c r="H82" s="208">
        <v>0</v>
      </c>
      <c r="I82" s="36">
        <v>1522000</v>
      </c>
      <c r="J82" s="61" t="s">
        <v>9</v>
      </c>
      <c r="K82" s="51"/>
      <c r="L82" s="41"/>
      <c r="M82" s="214"/>
      <c r="N82" s="62"/>
    </row>
    <row r="83" spans="1:14" s="1171" customFormat="1">
      <c r="A83" s="32"/>
      <c r="B83" s="513">
        <v>40450</v>
      </c>
      <c r="C83" s="790" t="s">
        <v>455</v>
      </c>
      <c r="D83" s="35" t="s">
        <v>456</v>
      </c>
      <c r="E83" s="42" t="s">
        <v>81</v>
      </c>
      <c r="F83" s="206" t="s">
        <v>159</v>
      </c>
      <c r="G83" s="208">
        <v>0</v>
      </c>
      <c r="H83" s="208">
        <v>0</v>
      </c>
      <c r="I83" s="36">
        <v>30000</v>
      </c>
      <c r="J83" s="61" t="s">
        <v>9</v>
      </c>
      <c r="K83" s="51"/>
      <c r="L83" s="41"/>
      <c r="M83" s="214"/>
      <c r="N83" s="62"/>
    </row>
    <row r="84" spans="1:14" s="1171" customFormat="1">
      <c r="A84" s="46">
        <v>6</v>
      </c>
      <c r="B84" s="84">
        <v>40450</v>
      </c>
      <c r="C84" s="794" t="s">
        <v>457</v>
      </c>
      <c r="D84" s="222" t="s">
        <v>458</v>
      </c>
      <c r="E84" s="271" t="s">
        <v>55</v>
      </c>
      <c r="F84" s="206" t="s">
        <v>159</v>
      </c>
      <c r="G84" s="208">
        <v>0</v>
      </c>
      <c r="H84" s="208">
        <v>0</v>
      </c>
      <c r="I84" s="36">
        <v>350000</v>
      </c>
      <c r="J84" s="65" t="s">
        <v>9</v>
      </c>
      <c r="K84" s="483">
        <v>41009</v>
      </c>
      <c r="L84" s="57">
        <v>6</v>
      </c>
      <c r="M84" s="221">
        <v>350000</v>
      </c>
      <c r="N84" s="66">
        <f>I84-M84</f>
        <v>0</v>
      </c>
    </row>
    <row r="85" spans="1:14" s="1171" customFormat="1">
      <c r="A85" s="46"/>
      <c r="B85" s="513">
        <v>40450</v>
      </c>
      <c r="C85" s="794" t="s">
        <v>459</v>
      </c>
      <c r="D85" s="222" t="s">
        <v>119</v>
      </c>
      <c r="E85" s="271" t="s">
        <v>98</v>
      </c>
      <c r="F85" s="206" t="s">
        <v>159</v>
      </c>
      <c r="G85" s="208">
        <v>0</v>
      </c>
      <c r="H85" s="208">
        <v>0</v>
      </c>
      <c r="I85" s="36">
        <v>100000</v>
      </c>
      <c r="J85" s="65" t="s">
        <v>9</v>
      </c>
      <c r="K85" s="53"/>
      <c r="L85" s="57"/>
      <c r="M85" s="221"/>
      <c r="N85" s="66"/>
    </row>
    <row r="86" spans="1:14" s="1171" customFormat="1">
      <c r="A86" s="32">
        <v>6</v>
      </c>
      <c r="B86" s="84">
        <v>40450</v>
      </c>
      <c r="C86" s="790" t="s">
        <v>474</v>
      </c>
      <c r="D86" s="35" t="s">
        <v>460</v>
      </c>
      <c r="E86" s="42" t="s">
        <v>131</v>
      </c>
      <c r="F86" s="206" t="s">
        <v>159</v>
      </c>
      <c r="G86" s="208">
        <v>0</v>
      </c>
      <c r="H86" s="208">
        <v>0</v>
      </c>
      <c r="I86" s="36">
        <v>9278000</v>
      </c>
      <c r="J86" s="61" t="s">
        <v>9</v>
      </c>
      <c r="K86" s="44">
        <v>41437</v>
      </c>
      <c r="L86" s="41">
        <v>6</v>
      </c>
      <c r="M86" s="214">
        <v>9278000</v>
      </c>
      <c r="N86" s="62">
        <f>I86-M86</f>
        <v>0</v>
      </c>
    </row>
    <row r="87" spans="1:14" s="1171" customFormat="1">
      <c r="A87" s="32"/>
      <c r="B87" s="513">
        <v>40450</v>
      </c>
      <c r="C87" s="790" t="s">
        <v>461</v>
      </c>
      <c r="D87" s="35" t="s">
        <v>83</v>
      </c>
      <c r="E87" s="42" t="s">
        <v>81</v>
      </c>
      <c r="F87" s="206" t="s">
        <v>159</v>
      </c>
      <c r="G87" s="208">
        <v>0</v>
      </c>
      <c r="H87" s="208">
        <v>0</v>
      </c>
      <c r="I87" s="36">
        <v>100000</v>
      </c>
      <c r="J87" s="61" t="s">
        <v>9</v>
      </c>
      <c r="K87" s="51"/>
      <c r="L87" s="41"/>
      <c r="M87" s="214"/>
      <c r="N87" s="62"/>
    </row>
    <row r="88" spans="1:14" s="1171" customFormat="1">
      <c r="A88" s="32"/>
      <c r="B88" s="84">
        <v>40450</v>
      </c>
      <c r="C88" s="790" t="s">
        <v>462</v>
      </c>
      <c r="D88" s="35" t="s">
        <v>366</v>
      </c>
      <c r="E88" s="42" t="s">
        <v>101</v>
      </c>
      <c r="F88" s="206" t="s">
        <v>159</v>
      </c>
      <c r="G88" s="208">
        <v>0</v>
      </c>
      <c r="H88" s="208">
        <v>0</v>
      </c>
      <c r="I88" s="36">
        <v>1229000</v>
      </c>
      <c r="J88" s="61" t="s">
        <v>9</v>
      </c>
      <c r="K88" s="51"/>
      <c r="L88" s="41"/>
      <c r="M88" s="214"/>
      <c r="N88" s="62"/>
    </row>
    <row r="89" spans="1:14" s="1171" customFormat="1">
      <c r="A89" s="32"/>
      <c r="B89" s="513">
        <v>40450</v>
      </c>
      <c r="C89" s="790" t="s">
        <v>463</v>
      </c>
      <c r="D89" s="35" t="s">
        <v>464</v>
      </c>
      <c r="E89" s="42" t="s">
        <v>151</v>
      </c>
      <c r="F89" s="206" t="s">
        <v>159</v>
      </c>
      <c r="G89" s="208">
        <v>0</v>
      </c>
      <c r="H89" s="208">
        <v>0</v>
      </c>
      <c r="I89" s="36">
        <v>31000</v>
      </c>
      <c r="J89" s="61" t="s">
        <v>9</v>
      </c>
      <c r="K89" s="51"/>
      <c r="L89" s="41"/>
      <c r="M89" s="214"/>
      <c r="N89" s="62"/>
    </row>
    <row r="90" spans="1:14" s="1171" customFormat="1">
      <c r="A90" s="32"/>
      <c r="B90" s="513">
        <v>40450</v>
      </c>
      <c r="C90" s="790" t="s">
        <v>465</v>
      </c>
      <c r="D90" s="35" t="s">
        <v>466</v>
      </c>
      <c r="E90" s="42" t="s">
        <v>52</v>
      </c>
      <c r="F90" s="206" t="s">
        <v>159</v>
      </c>
      <c r="G90" s="208">
        <v>0</v>
      </c>
      <c r="H90" s="208">
        <v>0</v>
      </c>
      <c r="I90" s="36">
        <v>698000</v>
      </c>
      <c r="J90" s="61" t="s">
        <v>9</v>
      </c>
      <c r="K90" s="51"/>
      <c r="L90" s="41"/>
      <c r="M90" s="214"/>
      <c r="N90" s="62"/>
    </row>
    <row r="91" spans="1:14" s="1171" customFormat="1" ht="17.25" thickBot="1">
      <c r="A91" s="3"/>
      <c r="B91" s="522">
        <v>40451</v>
      </c>
      <c r="C91" s="797" t="s">
        <v>468</v>
      </c>
      <c r="D91" s="68" t="s">
        <v>130</v>
      </c>
      <c r="E91" s="69" t="s">
        <v>16</v>
      </c>
      <c r="F91" s="272" t="s">
        <v>159</v>
      </c>
      <c r="G91" s="273">
        <v>0</v>
      </c>
      <c r="H91" s="273">
        <v>0</v>
      </c>
      <c r="I91" s="70">
        <v>300000</v>
      </c>
      <c r="J91" s="71" t="s">
        <v>9</v>
      </c>
      <c r="K91" s="240"/>
      <c r="L91" s="74"/>
      <c r="M91" s="241"/>
      <c r="N91" s="242"/>
    </row>
    <row r="92" spans="1:14" s="1171" customFormat="1">
      <c r="A92" s="451"/>
      <c r="B92" s="75"/>
      <c r="C92" s="798"/>
      <c r="D92" s="1168"/>
      <c r="E92" s="1169"/>
      <c r="I92" s="76"/>
      <c r="J92" s="1169"/>
      <c r="K92" s="1169"/>
      <c r="L92" s="77"/>
      <c r="M92" s="78"/>
      <c r="N92" s="78"/>
    </row>
    <row r="93" spans="1:14" s="1171" customFormat="1" ht="18" customHeight="1" thickBot="1">
      <c r="A93" s="451"/>
      <c r="B93" s="75"/>
      <c r="D93" s="1168"/>
      <c r="E93" s="1169"/>
      <c r="G93" s="1170"/>
      <c r="H93" s="1170" t="s">
        <v>358</v>
      </c>
      <c r="I93" s="200">
        <f>SUM(I5:I91)</f>
        <v>570073000</v>
      </c>
      <c r="J93" s="80"/>
      <c r="K93" s="203" t="s">
        <v>359</v>
      </c>
      <c r="L93" s="203"/>
      <c r="M93" s="203"/>
      <c r="N93" s="1173">
        <f>SUM(M5:M91)</f>
        <v>106408900</v>
      </c>
    </row>
    <row r="94" spans="1:14" s="1171" customFormat="1" ht="16.5" customHeight="1" thickTop="1">
      <c r="A94" s="451"/>
      <c r="B94" s="75"/>
      <c r="D94" s="1168"/>
      <c r="E94" s="1169"/>
      <c r="I94" s="76"/>
      <c r="J94" s="1169"/>
      <c r="K94" s="1283"/>
      <c r="L94" s="1283"/>
      <c r="M94" s="1283"/>
      <c r="N94" s="1283"/>
    </row>
    <row r="95" spans="1:14" s="1171" customFormat="1" ht="16.5" customHeight="1" thickBot="1">
      <c r="A95" s="451"/>
      <c r="B95" s="75"/>
      <c r="D95" s="1168"/>
      <c r="E95" s="1169"/>
      <c r="F95" s="1284" t="s">
        <v>360</v>
      </c>
      <c r="G95" s="1284"/>
      <c r="H95" s="1284"/>
      <c r="I95" s="1284"/>
      <c r="J95" s="1284"/>
      <c r="K95" s="1284"/>
      <c r="L95" s="201"/>
      <c r="M95" s="936">
        <f>I93-N93-(I8-M8)</f>
        <v>456960000</v>
      </c>
      <c r="N95" s="204"/>
    </row>
    <row r="96" spans="1:14" ht="16.5" customHeight="1" thickTop="1">
      <c r="F96" s="999"/>
      <c r="G96" s="999"/>
      <c r="H96" s="999"/>
      <c r="I96" s="999"/>
      <c r="J96" s="999"/>
      <c r="K96" s="999"/>
      <c r="L96" s="125"/>
      <c r="M96" s="195"/>
    </row>
    <row r="97" spans="1:14" ht="16.5" customHeight="1">
      <c r="A97" s="1262" t="s">
        <v>362</v>
      </c>
      <c r="B97" s="1262"/>
      <c r="C97" s="1262"/>
      <c r="D97" s="1262"/>
      <c r="E97" s="1262"/>
      <c r="F97" s="1262"/>
      <c r="G97" s="1262"/>
      <c r="H97" s="1262"/>
      <c r="I97" s="1262"/>
      <c r="J97" s="1262"/>
      <c r="K97" s="1262"/>
      <c r="L97" s="1262"/>
      <c r="M97" s="1262"/>
      <c r="N97" s="1262"/>
    </row>
    <row r="98" spans="1:14" ht="16.5" customHeight="1">
      <c r="A98" s="1262" t="s">
        <v>361</v>
      </c>
      <c r="B98" s="1262"/>
      <c r="C98" s="1262"/>
      <c r="D98" s="1262"/>
      <c r="E98" s="1262"/>
      <c r="F98" s="1262"/>
      <c r="G98" s="1262"/>
      <c r="H98" s="1262"/>
      <c r="I98" s="1262"/>
      <c r="J98" s="1262"/>
      <c r="K98" s="1262"/>
      <c r="L98" s="1262"/>
      <c r="M98" s="1262"/>
      <c r="N98" s="1262"/>
    </row>
    <row r="99" spans="1:14" ht="16.5" customHeight="1">
      <c r="A99" s="1262" t="s">
        <v>374</v>
      </c>
      <c r="B99" s="1262"/>
      <c r="C99" s="1262"/>
      <c r="D99" s="1262"/>
      <c r="E99" s="1262"/>
      <c r="F99" s="1262"/>
      <c r="G99" s="1262"/>
      <c r="H99" s="1262"/>
      <c r="I99" s="1262"/>
      <c r="J99" s="1262"/>
      <c r="K99" s="1262"/>
      <c r="L99" s="1262"/>
      <c r="M99" s="1262"/>
      <c r="N99" s="1262"/>
    </row>
    <row r="100" spans="1:14" ht="29.25" customHeight="1">
      <c r="A100" s="1254" t="s">
        <v>561</v>
      </c>
      <c r="B100" s="1254"/>
      <c r="C100" s="1254"/>
      <c r="D100" s="1254"/>
      <c r="E100" s="1254"/>
      <c r="F100" s="1254"/>
      <c r="G100" s="1254"/>
      <c r="H100" s="1254"/>
      <c r="I100" s="1254"/>
      <c r="J100" s="1254"/>
      <c r="K100" s="1254"/>
      <c r="L100" s="1254"/>
      <c r="M100" s="1254"/>
      <c r="N100" s="1254"/>
    </row>
    <row r="101" spans="1:14" ht="30.75" customHeight="1">
      <c r="A101" s="1254" t="s">
        <v>616</v>
      </c>
      <c r="B101" s="1254"/>
      <c r="C101" s="1254"/>
      <c r="D101" s="1254"/>
      <c r="E101" s="1254"/>
      <c r="F101" s="1254"/>
      <c r="G101" s="1254"/>
      <c r="H101" s="1254"/>
      <c r="I101" s="1254"/>
      <c r="J101" s="1254"/>
      <c r="K101" s="1254"/>
      <c r="L101" s="1254"/>
      <c r="M101" s="1254"/>
      <c r="N101" s="1254"/>
    </row>
    <row r="102" spans="1:14" ht="14.25">
      <c r="A102" s="1262" t="s">
        <v>628</v>
      </c>
      <c r="B102" s="1262"/>
      <c r="C102" s="1262"/>
      <c r="D102" s="1262"/>
      <c r="E102" s="1262"/>
      <c r="F102" s="1262"/>
      <c r="G102" s="1262"/>
      <c r="H102" s="1262"/>
      <c r="I102" s="1262"/>
      <c r="J102" s="1262"/>
      <c r="K102" s="1262"/>
      <c r="L102" s="1262"/>
      <c r="M102" s="1262"/>
      <c r="N102" s="1262"/>
    </row>
    <row r="103" spans="1:14" ht="16.5" customHeight="1">
      <c r="A103" s="1255" t="s">
        <v>595</v>
      </c>
      <c r="B103" s="1255"/>
      <c r="C103" s="1255"/>
      <c r="D103" s="1255"/>
      <c r="E103" s="1255"/>
      <c r="F103" s="1255"/>
      <c r="G103" s="1255"/>
      <c r="H103" s="1255"/>
      <c r="I103" s="1255"/>
      <c r="J103" s="1255"/>
      <c r="K103" s="1255"/>
      <c r="L103" s="1255"/>
      <c r="M103" s="1255"/>
      <c r="N103" s="1255"/>
    </row>
    <row r="104" spans="1:14" ht="14.25">
      <c r="A104" s="1255" t="s">
        <v>626</v>
      </c>
      <c r="B104" s="1255"/>
      <c r="C104" s="1255"/>
      <c r="D104" s="1255"/>
      <c r="E104" s="1255"/>
      <c r="F104" s="1255"/>
      <c r="G104" s="1255"/>
      <c r="H104" s="1255"/>
      <c r="I104" s="1255"/>
      <c r="J104" s="1255"/>
      <c r="K104" s="1255"/>
      <c r="L104" s="1255"/>
      <c r="M104" s="1255"/>
      <c r="N104" s="1255"/>
    </row>
    <row r="105" spans="1:14" ht="14.25">
      <c r="A105" s="1255" t="s">
        <v>627</v>
      </c>
      <c r="B105" s="1255"/>
      <c r="C105" s="1255"/>
      <c r="D105" s="1255"/>
      <c r="E105" s="1255"/>
      <c r="F105" s="1255"/>
      <c r="G105" s="1255"/>
      <c r="H105" s="1255"/>
      <c r="I105" s="1255"/>
      <c r="J105" s="1255"/>
      <c r="K105" s="1255"/>
      <c r="L105" s="1255"/>
      <c r="M105" s="1255"/>
      <c r="N105" s="1255"/>
    </row>
    <row r="106" spans="1:14">
      <c r="A106" s="1193" t="s">
        <v>629</v>
      </c>
    </row>
    <row r="107" spans="1:14" s="1180" customFormat="1" ht="30.75" customHeight="1">
      <c r="A107" s="1254" t="s">
        <v>2147</v>
      </c>
      <c r="B107" s="1254"/>
      <c r="C107" s="1254"/>
      <c r="D107" s="1254"/>
      <c r="E107" s="1254"/>
      <c r="F107" s="1254"/>
      <c r="G107" s="1254"/>
      <c r="H107" s="1254"/>
      <c r="I107" s="1254"/>
      <c r="J107" s="1254"/>
      <c r="K107" s="1254"/>
      <c r="L107" s="1254"/>
      <c r="M107" s="1254"/>
      <c r="N107" s="1254"/>
    </row>
    <row r="108" spans="1:14" s="1213" customFormat="1" ht="30.75" customHeight="1">
      <c r="A108" s="1254" t="s">
        <v>2154</v>
      </c>
      <c r="B108" s="1254"/>
      <c r="C108" s="1254"/>
      <c r="D108" s="1254"/>
      <c r="E108" s="1254"/>
      <c r="F108" s="1254"/>
      <c r="G108" s="1254"/>
      <c r="H108" s="1254"/>
      <c r="I108" s="1254"/>
      <c r="J108" s="1254"/>
      <c r="K108" s="1254"/>
      <c r="L108" s="1254"/>
      <c r="M108" s="1254"/>
      <c r="N108" s="1254"/>
    </row>
    <row r="136" spans="2:258" s="451" customFormat="1" ht="14.25" customHeight="1">
      <c r="B136" s="75"/>
      <c r="C136" s="1002"/>
      <c r="D136" s="997"/>
      <c r="E136" s="998"/>
      <c r="F136" s="1002"/>
      <c r="G136" s="1002"/>
      <c r="H136" s="1002"/>
      <c r="I136" s="76"/>
      <c r="J136" s="998"/>
      <c r="K136" s="998"/>
      <c r="L136" s="77"/>
      <c r="M136" s="78"/>
      <c r="N136" s="78"/>
      <c r="O136" s="1002"/>
      <c r="P136" s="1002"/>
      <c r="Q136" s="1002"/>
      <c r="R136" s="1002"/>
      <c r="S136" s="1002"/>
      <c r="T136" s="1002"/>
      <c r="U136" s="1002"/>
      <c r="V136" s="1002"/>
      <c r="W136" s="1002"/>
      <c r="X136" s="1002"/>
      <c r="Y136" s="1002"/>
      <c r="Z136" s="1002"/>
      <c r="AA136" s="1002"/>
      <c r="AB136" s="1002"/>
      <c r="AC136" s="1002"/>
      <c r="AD136" s="1002"/>
      <c r="AE136" s="1002"/>
      <c r="AF136" s="1002"/>
      <c r="AG136" s="1002"/>
      <c r="AH136" s="1002"/>
      <c r="AI136" s="1002"/>
      <c r="AJ136" s="1002"/>
      <c r="AK136" s="1002"/>
      <c r="AL136" s="1002"/>
      <c r="AM136" s="1002"/>
      <c r="AN136" s="1002"/>
      <c r="AO136" s="1002"/>
      <c r="AP136" s="1002"/>
      <c r="AQ136" s="1002"/>
      <c r="AR136" s="1002"/>
      <c r="AS136" s="1002"/>
      <c r="AT136" s="1002"/>
      <c r="AU136" s="1002"/>
      <c r="AV136" s="1002"/>
      <c r="AW136" s="1002"/>
      <c r="AX136" s="1002"/>
      <c r="AY136" s="1002"/>
      <c r="AZ136" s="1002"/>
      <c r="BA136" s="1002"/>
      <c r="BB136" s="1002"/>
      <c r="BC136" s="1002"/>
      <c r="BD136" s="1002"/>
      <c r="BE136" s="1002"/>
      <c r="BF136" s="1002"/>
      <c r="BG136" s="1002"/>
      <c r="BH136" s="1002"/>
      <c r="BI136" s="1002"/>
      <c r="BJ136" s="1002"/>
      <c r="BK136" s="1002"/>
      <c r="BL136" s="1002"/>
      <c r="BM136" s="1002"/>
      <c r="BN136" s="1002"/>
      <c r="BO136" s="1002"/>
      <c r="BP136" s="1002"/>
      <c r="BQ136" s="1002"/>
      <c r="BR136" s="1002"/>
      <c r="BS136" s="1002"/>
      <c r="BT136" s="1002"/>
      <c r="BU136" s="1002"/>
      <c r="BV136" s="1002"/>
      <c r="BW136" s="1002"/>
      <c r="BX136" s="1002"/>
      <c r="BY136" s="1002"/>
      <c r="BZ136" s="1002"/>
      <c r="CA136" s="1002"/>
      <c r="CB136" s="1002"/>
      <c r="CC136" s="1002"/>
      <c r="CD136" s="1002"/>
      <c r="CE136" s="1002"/>
      <c r="CF136" s="1002"/>
      <c r="CG136" s="1002"/>
      <c r="CH136" s="1002"/>
      <c r="CI136" s="1002"/>
      <c r="CJ136" s="1002"/>
      <c r="CK136" s="1002"/>
      <c r="CL136" s="1002"/>
      <c r="CM136" s="1002"/>
      <c r="CN136" s="1002"/>
      <c r="CO136" s="1002"/>
      <c r="CP136" s="1002"/>
      <c r="CQ136" s="1002"/>
      <c r="CR136" s="1002"/>
      <c r="CS136" s="1002"/>
      <c r="CT136" s="1002"/>
      <c r="CU136" s="1002"/>
      <c r="CV136" s="1002"/>
      <c r="CW136" s="1002"/>
      <c r="CX136" s="1002"/>
      <c r="CY136" s="1002"/>
      <c r="CZ136" s="1002"/>
      <c r="DA136" s="1002"/>
      <c r="DB136" s="1002"/>
      <c r="DC136" s="1002"/>
      <c r="DD136" s="1002"/>
      <c r="DE136" s="1002"/>
      <c r="DF136" s="1002"/>
      <c r="DG136" s="1002"/>
      <c r="DH136" s="1002"/>
      <c r="DI136" s="1002"/>
      <c r="DJ136" s="1002"/>
      <c r="DK136" s="1002"/>
      <c r="DL136" s="1002"/>
      <c r="DM136" s="1002"/>
      <c r="DN136" s="1002"/>
      <c r="DO136" s="1002"/>
      <c r="DP136" s="1002"/>
      <c r="DQ136" s="1002"/>
      <c r="DR136" s="1002"/>
      <c r="DS136" s="1002"/>
      <c r="DT136" s="1002"/>
      <c r="DU136" s="1002"/>
      <c r="DV136" s="1002"/>
      <c r="DW136" s="1002"/>
      <c r="DX136" s="1002"/>
      <c r="DY136" s="1002"/>
      <c r="DZ136" s="1002"/>
      <c r="EA136" s="1002"/>
      <c r="EB136" s="1002"/>
      <c r="EC136" s="1002"/>
      <c r="ED136" s="1002"/>
      <c r="EE136" s="1002"/>
      <c r="EF136" s="1002"/>
      <c r="EG136" s="1002"/>
      <c r="EH136" s="1002"/>
      <c r="EI136" s="1002"/>
      <c r="EJ136" s="1002"/>
      <c r="EK136" s="1002"/>
      <c r="EL136" s="1002"/>
      <c r="EM136" s="1002"/>
      <c r="EN136" s="1002"/>
      <c r="EO136" s="1002"/>
      <c r="EP136" s="1002"/>
      <c r="EQ136" s="1002"/>
      <c r="ER136" s="1002"/>
      <c r="ES136" s="1002"/>
      <c r="ET136" s="1002"/>
      <c r="EU136" s="1002"/>
      <c r="EV136" s="1002"/>
      <c r="EW136" s="1002"/>
      <c r="EX136" s="1002"/>
      <c r="EY136" s="1002"/>
      <c r="EZ136" s="1002"/>
      <c r="FA136" s="1002"/>
      <c r="FB136" s="1002"/>
      <c r="FC136" s="1002"/>
      <c r="FD136" s="1002"/>
      <c r="FE136" s="1002"/>
      <c r="FF136" s="1002"/>
      <c r="FG136" s="1002"/>
      <c r="FH136" s="1002"/>
      <c r="FI136" s="1002"/>
      <c r="FJ136" s="1002"/>
      <c r="FK136" s="1002"/>
      <c r="FL136" s="1002"/>
      <c r="FM136" s="1002"/>
      <c r="FN136" s="1002"/>
      <c r="FO136" s="1002"/>
      <c r="FP136" s="1002"/>
      <c r="FQ136" s="1002"/>
      <c r="FR136" s="1002"/>
      <c r="FS136" s="1002"/>
      <c r="FT136" s="1002"/>
      <c r="FU136" s="1002"/>
      <c r="FV136" s="1002"/>
      <c r="FW136" s="1002"/>
      <c r="FX136" s="1002"/>
      <c r="FY136" s="1002"/>
      <c r="FZ136" s="1002"/>
      <c r="GA136" s="1002"/>
      <c r="GB136" s="1002"/>
      <c r="GC136" s="1002"/>
      <c r="GD136" s="1002"/>
      <c r="GE136" s="1002"/>
      <c r="GF136" s="1002"/>
      <c r="GG136" s="1002"/>
      <c r="GH136" s="1002"/>
      <c r="GI136" s="1002"/>
      <c r="GJ136" s="1002"/>
      <c r="GK136" s="1002"/>
      <c r="GL136" s="1002"/>
      <c r="GM136" s="1002"/>
      <c r="GN136" s="1002"/>
      <c r="GO136" s="1002"/>
      <c r="GP136" s="1002"/>
      <c r="GQ136" s="1002"/>
      <c r="GR136" s="1002"/>
      <c r="GS136" s="1002"/>
      <c r="GT136" s="1002"/>
      <c r="GU136" s="1002"/>
      <c r="GV136" s="1002"/>
      <c r="GW136" s="1002"/>
      <c r="GX136" s="1002"/>
      <c r="GY136" s="1002"/>
      <c r="GZ136" s="1002"/>
      <c r="HA136" s="1002"/>
      <c r="HB136" s="1002"/>
      <c r="HC136" s="1002"/>
      <c r="HD136" s="1002"/>
      <c r="HE136" s="1002"/>
      <c r="HF136" s="1002"/>
      <c r="HG136" s="1002"/>
      <c r="HH136" s="1002"/>
      <c r="HI136" s="1002"/>
      <c r="HJ136" s="1002"/>
      <c r="HK136" s="1002"/>
      <c r="HL136" s="1002"/>
      <c r="HM136" s="1002"/>
      <c r="HN136" s="1002"/>
      <c r="HO136" s="1002"/>
      <c r="HP136" s="1002"/>
      <c r="HQ136" s="1002"/>
      <c r="HR136" s="1002"/>
      <c r="HS136" s="1002"/>
      <c r="HT136" s="1002"/>
      <c r="HU136" s="1002"/>
      <c r="HV136" s="1002"/>
      <c r="HW136" s="1002"/>
      <c r="HX136" s="1002"/>
      <c r="HY136" s="1002"/>
      <c r="HZ136" s="1002"/>
      <c r="IA136" s="1002"/>
      <c r="IB136" s="1002"/>
      <c r="IC136" s="1002"/>
      <c r="ID136" s="1002"/>
      <c r="IE136" s="1002"/>
      <c r="IF136" s="1002"/>
      <c r="IG136" s="1002"/>
      <c r="IH136" s="1002"/>
      <c r="II136" s="1002"/>
      <c r="IJ136" s="1002"/>
      <c r="IK136" s="1002"/>
      <c r="IL136" s="1002"/>
      <c r="IM136" s="1002"/>
      <c r="IN136" s="1002"/>
      <c r="IO136" s="1002"/>
      <c r="IP136" s="1002"/>
      <c r="IQ136" s="1002"/>
      <c r="IR136" s="1002"/>
      <c r="IS136" s="1002"/>
      <c r="IT136" s="1002"/>
      <c r="IU136" s="1002"/>
      <c r="IV136" s="1002"/>
      <c r="IW136" s="1002"/>
      <c r="IX136" s="1002"/>
    </row>
  </sheetData>
  <protectedRanges>
    <protectedRange sqref="A92 F95:H97 J94:N98 F94:I94 M93:N93 A98:H98 C92:N92 A93:E97 G93:K93 C7:E26 G7:H26 I29:I53 G29:G53 C29:E64 K5:L34 K36:L91 C67:E91 G54:H91 M5:N91" name="Range1"/>
    <protectedRange sqref="A5:A16 B7:B16 A17:B26 J7:J26 A48:B48 A27:A47 A49:A53 J29:J64 B92 A54:B91 J67:J91" name="Range1_4"/>
  </protectedRanges>
  <mergeCells count="37">
    <mergeCell ref="D39:D40"/>
    <mergeCell ref="E39:E40"/>
    <mergeCell ref="F39:F40"/>
    <mergeCell ref="G39:G40"/>
    <mergeCell ref="H39:H40"/>
    <mergeCell ref="A108:N108"/>
    <mergeCell ref="A107:N107"/>
    <mergeCell ref="A1:N1"/>
    <mergeCell ref="A2:N2"/>
    <mergeCell ref="A3:A4"/>
    <mergeCell ref="B3:B4"/>
    <mergeCell ref="C3:E3"/>
    <mergeCell ref="F3:J3"/>
    <mergeCell ref="K3:N3"/>
    <mergeCell ref="K4:L4"/>
    <mergeCell ref="A100:N100"/>
    <mergeCell ref="K94:N94"/>
    <mergeCell ref="F95:K95"/>
    <mergeCell ref="A97:N97"/>
    <mergeCell ref="A98:N98"/>
    <mergeCell ref="A99:N99"/>
    <mergeCell ref="A101:N101"/>
    <mergeCell ref="A105:N105"/>
    <mergeCell ref="C9:C10"/>
    <mergeCell ref="D9:D10"/>
    <mergeCell ref="E9:E10"/>
    <mergeCell ref="C14:C15"/>
    <mergeCell ref="D14:D15"/>
    <mergeCell ref="E14:E15"/>
    <mergeCell ref="A102:N102"/>
    <mergeCell ref="A103:N103"/>
    <mergeCell ref="A104:N104"/>
    <mergeCell ref="A39:A40"/>
    <mergeCell ref="B39:B40"/>
    <mergeCell ref="C39:C40"/>
    <mergeCell ref="I39:I40"/>
    <mergeCell ref="J39:J40"/>
  </mergeCells>
  <printOptions horizontalCentered="1"/>
  <pageMargins left="0.2" right="0.2" top="0.35" bottom="0.5" header="0.3" footer="0.3"/>
  <pageSetup paperSize="5" scale="51" fitToHeight="0" orientation="landscape" r:id="rId1"/>
  <headerFooter>
    <oddFooter>&amp;RPage &amp;P of &amp;N</oddFooter>
  </headerFooter>
  <ignoredErrors>
    <ignoredError sqref="N40"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X814"/>
  <sheetViews>
    <sheetView view="pageBreakPreview" zoomScale="75" zoomScaleNormal="70" zoomScaleSheetLayoutView="75" zoomScalePageLayoutView="70" workbookViewId="0">
      <selection activeCell="A2" sqref="A2:V2"/>
    </sheetView>
  </sheetViews>
  <sheetFormatPr defaultColWidth="9.140625" defaultRowHeight="14.25"/>
  <cols>
    <col min="1" max="1" width="10.85546875" style="1036" customWidth="1"/>
    <col min="2" max="2" width="12.140625" style="1036" customWidth="1"/>
    <col min="3" max="3" width="12.85546875" style="1036" customWidth="1"/>
    <col min="4" max="4" width="18.7109375" style="1103" bestFit="1" customWidth="1"/>
    <col min="5" max="5" width="18.42578125" style="1103" customWidth="1"/>
    <col min="6" max="6" width="26.42578125" style="1036" customWidth="1"/>
    <col min="7" max="7" width="21.85546875" style="1036" customWidth="1"/>
    <col min="8" max="8" width="12.42578125" style="5" customWidth="1"/>
    <col min="9" max="9" width="5" style="5" customWidth="1"/>
    <col min="10" max="10" width="16.7109375" style="1036" customWidth="1"/>
    <col min="11" max="11" width="28.28515625" style="1036" customWidth="1"/>
    <col min="12" max="12" width="19" style="1036" customWidth="1"/>
    <col min="13" max="13" width="9" style="1036" customWidth="1"/>
    <col min="14" max="14" width="4.28515625" style="1036" customWidth="1"/>
    <col min="15" max="15" width="17.42578125" style="1036" customWidth="1"/>
    <col min="16" max="16" width="6.85546875" style="1036" customWidth="1"/>
    <col min="17" max="17" width="17.42578125" style="1036" customWidth="1"/>
    <col min="18" max="18" width="18.42578125" style="1036" customWidth="1"/>
    <col min="19" max="19" width="12.42578125" style="1036" customWidth="1"/>
    <col min="20" max="20" width="32.42578125" style="1036" customWidth="1"/>
    <col min="21" max="21" width="25.140625" style="1036" customWidth="1"/>
    <col min="22" max="22" width="19" style="1036" customWidth="1"/>
    <col min="23" max="23" width="19.28515625" style="1036" customWidth="1"/>
    <col min="24" max="24" width="17.28515625" style="1036" bestFit="1" customWidth="1"/>
    <col min="25" max="16384" width="9.140625" style="1036"/>
  </cols>
  <sheetData>
    <row r="1" spans="1:23" ht="15">
      <c r="A1" s="1516" t="s">
        <v>39</v>
      </c>
      <c r="B1" s="1516"/>
      <c r="C1" s="1516"/>
      <c r="D1" s="1516"/>
      <c r="E1" s="1516"/>
      <c r="F1" s="1516"/>
      <c r="G1" s="1516"/>
      <c r="H1" s="1516"/>
      <c r="I1" s="1516"/>
      <c r="J1" s="1516"/>
      <c r="K1" s="1516"/>
      <c r="L1" s="1516"/>
      <c r="M1" s="1516"/>
      <c r="N1" s="1516"/>
      <c r="O1" s="1516"/>
      <c r="P1" s="1516"/>
      <c r="Q1" s="1516"/>
      <c r="R1" s="1516"/>
      <c r="S1" s="1516"/>
      <c r="T1" s="1516"/>
      <c r="U1" s="1516"/>
      <c r="V1" s="1516"/>
    </row>
    <row r="2" spans="1:23" ht="15">
      <c r="A2" s="1516"/>
      <c r="B2" s="1516"/>
      <c r="C2" s="1516"/>
      <c r="D2" s="1516"/>
      <c r="E2" s="1516"/>
      <c r="F2" s="1516"/>
      <c r="G2" s="1516"/>
      <c r="H2" s="1516"/>
      <c r="I2" s="1516"/>
      <c r="J2" s="1516"/>
      <c r="K2" s="1516"/>
      <c r="L2" s="1516"/>
      <c r="M2" s="1516"/>
      <c r="N2" s="1516"/>
      <c r="O2" s="1516"/>
      <c r="P2" s="1516"/>
      <c r="Q2" s="1516"/>
      <c r="R2" s="1516"/>
      <c r="S2" s="1516"/>
      <c r="T2" s="1516"/>
      <c r="U2" s="1516"/>
      <c r="V2" s="1516"/>
    </row>
    <row r="3" spans="1:23" s="799" customFormat="1" ht="15.75" thickBot="1"/>
    <row r="4" spans="1:23" ht="15" customHeight="1">
      <c r="A4" s="1517"/>
      <c r="B4" s="1520" t="s">
        <v>235</v>
      </c>
      <c r="C4" s="1521"/>
      <c r="D4" s="1521"/>
      <c r="E4" s="1521"/>
      <c r="F4" s="1521"/>
      <c r="G4" s="1521"/>
      <c r="H4" s="1521"/>
      <c r="I4" s="1522"/>
      <c r="J4" s="1526" t="s">
        <v>234</v>
      </c>
      <c r="K4" s="1527"/>
      <c r="L4" s="1527"/>
      <c r="M4" s="1527"/>
      <c r="N4" s="1528"/>
      <c r="O4" s="1532" t="s">
        <v>233</v>
      </c>
      <c r="P4" s="1533"/>
      <c r="Q4" s="1533"/>
      <c r="R4" s="1534"/>
      <c r="S4" s="1532" t="s">
        <v>232</v>
      </c>
      <c r="T4" s="1533"/>
      <c r="U4" s="1533"/>
      <c r="V4" s="1533"/>
      <c r="W4" s="1534"/>
    </row>
    <row r="5" spans="1:23" ht="14.25" customHeight="1">
      <c r="A5" s="1518"/>
      <c r="B5" s="1523"/>
      <c r="C5" s="1524"/>
      <c r="D5" s="1524"/>
      <c r="E5" s="1524"/>
      <c r="F5" s="1524"/>
      <c r="G5" s="1524"/>
      <c r="H5" s="1524"/>
      <c r="I5" s="1525"/>
      <c r="J5" s="1529"/>
      <c r="K5" s="1530"/>
      <c r="L5" s="1530"/>
      <c r="M5" s="1530"/>
      <c r="N5" s="1531"/>
      <c r="O5" s="1535"/>
      <c r="P5" s="1536"/>
      <c r="Q5" s="1536"/>
      <c r="R5" s="1537"/>
      <c r="S5" s="1535"/>
      <c r="T5" s="1536"/>
      <c r="U5" s="1536"/>
      <c r="V5" s="1536"/>
      <c r="W5" s="1537"/>
    </row>
    <row r="6" spans="1:23" ht="15" customHeight="1">
      <c r="A6" s="1518"/>
      <c r="B6" s="1538" t="s">
        <v>231</v>
      </c>
      <c r="C6" s="1538" t="s">
        <v>0</v>
      </c>
      <c r="D6" s="1541" t="s">
        <v>42</v>
      </c>
      <c r="E6" s="1580" t="s">
        <v>41</v>
      </c>
      <c r="F6" s="1582" t="s">
        <v>230</v>
      </c>
      <c r="G6" s="1580" t="s">
        <v>229</v>
      </c>
      <c r="H6" s="1550" t="s">
        <v>8</v>
      </c>
      <c r="I6" s="1572"/>
      <c r="J6" s="1585" t="s">
        <v>155</v>
      </c>
      <c r="K6" s="1569" t="s">
        <v>225</v>
      </c>
      <c r="L6" s="1569" t="s">
        <v>229</v>
      </c>
      <c r="M6" s="1550" t="s">
        <v>8</v>
      </c>
      <c r="N6" s="1572"/>
      <c r="O6" s="1547" t="s">
        <v>228</v>
      </c>
      <c r="P6" s="1575"/>
      <c r="Q6" s="1577" t="s">
        <v>227</v>
      </c>
      <c r="R6" s="1547" t="s">
        <v>226</v>
      </c>
      <c r="S6" s="1547" t="s">
        <v>0</v>
      </c>
      <c r="T6" s="1550" t="s">
        <v>225</v>
      </c>
      <c r="U6" s="1552" t="s">
        <v>224</v>
      </c>
      <c r="V6" s="1555" t="s">
        <v>140</v>
      </c>
      <c r="W6" s="1544" t="s">
        <v>223</v>
      </c>
    </row>
    <row r="7" spans="1:23" ht="15" customHeight="1">
      <c r="A7" s="1518"/>
      <c r="B7" s="1539"/>
      <c r="C7" s="1539"/>
      <c r="D7" s="1542"/>
      <c r="E7" s="1581"/>
      <c r="F7" s="1583"/>
      <c r="G7" s="1581"/>
      <c r="H7" s="1551"/>
      <c r="I7" s="1573"/>
      <c r="J7" s="1586"/>
      <c r="K7" s="1570"/>
      <c r="L7" s="1570"/>
      <c r="M7" s="1551"/>
      <c r="N7" s="1573"/>
      <c r="O7" s="1548"/>
      <c r="P7" s="1576"/>
      <c r="Q7" s="1578"/>
      <c r="R7" s="1548"/>
      <c r="S7" s="1548"/>
      <c r="T7" s="1551"/>
      <c r="U7" s="1553"/>
      <c r="V7" s="1556"/>
      <c r="W7" s="1545"/>
    </row>
    <row r="8" spans="1:23" ht="15" customHeight="1" thickBot="1">
      <c r="A8" s="1519"/>
      <c r="B8" s="1540"/>
      <c r="C8" s="1540"/>
      <c r="D8" s="1543"/>
      <c r="E8" s="1363"/>
      <c r="F8" s="1584"/>
      <c r="G8" s="1363"/>
      <c r="H8" s="1365"/>
      <c r="I8" s="1574"/>
      <c r="J8" s="1587"/>
      <c r="K8" s="1571"/>
      <c r="L8" s="1571"/>
      <c r="M8" s="1365"/>
      <c r="N8" s="1574"/>
      <c r="O8" s="1549"/>
      <c r="P8" s="1366"/>
      <c r="Q8" s="1579"/>
      <c r="R8" s="1549"/>
      <c r="S8" s="1549"/>
      <c r="T8" s="1365"/>
      <c r="U8" s="1554"/>
      <c r="V8" s="1557"/>
      <c r="W8" s="1546"/>
    </row>
    <row r="9" spans="1:23" ht="28.5">
      <c r="A9" s="1558" t="s">
        <v>490</v>
      </c>
      <c r="B9" s="1413" t="s">
        <v>219</v>
      </c>
      <c r="C9" s="330">
        <v>39811</v>
      </c>
      <c r="D9" s="1102" t="s">
        <v>17</v>
      </c>
      <c r="E9" s="1100" t="s">
        <v>221</v>
      </c>
      <c r="F9" s="331" t="s">
        <v>49</v>
      </c>
      <c r="G9" s="27">
        <v>5000000000</v>
      </c>
      <c r="H9" s="800" t="s">
        <v>37</v>
      </c>
      <c r="I9" s="801"/>
      <c r="J9" s="802">
        <v>40177</v>
      </c>
      <c r="K9" s="803" t="s">
        <v>270</v>
      </c>
      <c r="L9" s="27">
        <v>5000000000</v>
      </c>
      <c r="M9" s="804" t="s">
        <v>48</v>
      </c>
      <c r="N9" s="805"/>
      <c r="O9" s="1561" t="s">
        <v>490</v>
      </c>
      <c r="P9" s="1563" t="s">
        <v>269</v>
      </c>
      <c r="Q9" s="1565" t="s">
        <v>268</v>
      </c>
      <c r="R9" s="1591">
        <v>5937500000</v>
      </c>
      <c r="S9" s="1492">
        <v>41598</v>
      </c>
      <c r="T9" s="1481" t="s">
        <v>2089</v>
      </c>
      <c r="U9" s="1483">
        <v>5925000000</v>
      </c>
      <c r="V9" s="1485" t="s">
        <v>48</v>
      </c>
      <c r="W9" s="1514">
        <v>0</v>
      </c>
    </row>
    <row r="10" spans="1:23" ht="14.25" customHeight="1">
      <c r="A10" s="1559"/>
      <c r="B10" s="1386"/>
      <c r="C10" s="1317">
        <v>39954</v>
      </c>
      <c r="D10" s="1325" t="s">
        <v>17</v>
      </c>
      <c r="E10" s="1487" t="s">
        <v>221</v>
      </c>
      <c r="F10" s="1488" t="s">
        <v>222</v>
      </c>
      <c r="G10" s="1313">
        <v>7500000000</v>
      </c>
      <c r="H10" s="1491" t="s">
        <v>37</v>
      </c>
      <c r="I10" s="1416">
        <v>22</v>
      </c>
      <c r="J10" s="1419">
        <v>40177</v>
      </c>
      <c r="K10" s="1422" t="s">
        <v>491</v>
      </c>
      <c r="L10" s="1371">
        <v>3000000000</v>
      </c>
      <c r="M10" s="1397" t="s">
        <v>48</v>
      </c>
      <c r="N10" s="1489"/>
      <c r="O10" s="1562"/>
      <c r="P10" s="1564"/>
      <c r="Q10" s="1435"/>
      <c r="R10" s="1592"/>
      <c r="S10" s="1493"/>
      <c r="T10" s="1482"/>
      <c r="U10" s="1484"/>
      <c r="V10" s="1486"/>
      <c r="W10" s="1515"/>
    </row>
    <row r="11" spans="1:23" ht="28.5" customHeight="1">
      <c r="A11" s="1559"/>
      <c r="B11" s="1386"/>
      <c r="C11" s="1317"/>
      <c r="D11" s="1325"/>
      <c r="E11" s="1487"/>
      <c r="F11" s="1488"/>
      <c r="G11" s="1313"/>
      <c r="H11" s="1491"/>
      <c r="I11" s="1418"/>
      <c r="J11" s="1421"/>
      <c r="K11" s="1424"/>
      <c r="L11" s="1373"/>
      <c r="M11" s="1399"/>
      <c r="N11" s="1490"/>
      <c r="O11" s="1494" t="s">
        <v>490</v>
      </c>
      <c r="P11" s="1403" t="s">
        <v>2088</v>
      </c>
      <c r="Q11" s="1498" t="s">
        <v>217</v>
      </c>
      <c r="R11" s="1500">
        <v>0.63449999999999995</v>
      </c>
      <c r="S11" s="978">
        <v>41662</v>
      </c>
      <c r="T11" s="977" t="s">
        <v>2104</v>
      </c>
      <c r="U11" s="595">
        <v>3023750000</v>
      </c>
      <c r="V11" s="977" t="s">
        <v>217</v>
      </c>
      <c r="W11" s="1211">
        <v>0.36959999999999998</v>
      </c>
    </row>
    <row r="12" spans="1:23" ht="44.25" customHeight="1">
      <c r="A12" s="1559"/>
      <c r="B12" s="1386"/>
      <c r="C12" s="1503">
        <v>40177</v>
      </c>
      <c r="D12" s="1498" t="s">
        <v>17</v>
      </c>
      <c r="E12" s="1498" t="s">
        <v>221</v>
      </c>
      <c r="F12" s="1507" t="s">
        <v>222</v>
      </c>
      <c r="G12" s="1509">
        <v>1250000000</v>
      </c>
      <c r="H12" s="1374" t="s">
        <v>37</v>
      </c>
      <c r="I12" s="1416" t="s">
        <v>492</v>
      </c>
      <c r="J12" s="1419">
        <v>40542</v>
      </c>
      <c r="K12" s="1513" t="s">
        <v>491</v>
      </c>
      <c r="L12" s="1509">
        <v>5500000000</v>
      </c>
      <c r="M12" s="1397" t="s">
        <v>48</v>
      </c>
      <c r="N12" s="1489">
        <v>26</v>
      </c>
      <c r="O12" s="1495"/>
      <c r="P12" s="1404"/>
      <c r="Q12" s="1441"/>
      <c r="R12" s="1501"/>
      <c r="S12" s="978">
        <v>41744</v>
      </c>
      <c r="T12" s="977" t="s">
        <v>2119</v>
      </c>
      <c r="U12" s="595">
        <v>2375000000</v>
      </c>
      <c r="V12" s="977" t="s">
        <v>217</v>
      </c>
      <c r="W12" s="1211">
        <v>0.1709</v>
      </c>
    </row>
    <row r="13" spans="1:23" ht="44.25" customHeight="1">
      <c r="A13" s="1559"/>
      <c r="B13" s="1386"/>
      <c r="C13" s="1504"/>
      <c r="D13" s="1441"/>
      <c r="E13" s="1441"/>
      <c r="F13" s="1508"/>
      <c r="G13" s="1453"/>
      <c r="H13" s="1375"/>
      <c r="I13" s="1417"/>
      <c r="J13" s="1420"/>
      <c r="K13" s="1479"/>
      <c r="L13" s="1453"/>
      <c r="M13" s="1398"/>
      <c r="N13" s="1589"/>
      <c r="O13" s="1495"/>
      <c r="P13" s="1404"/>
      <c r="Q13" s="1441"/>
      <c r="R13" s="1501"/>
      <c r="S13" s="978">
        <v>41773</v>
      </c>
      <c r="T13" s="977" t="s">
        <v>2123</v>
      </c>
      <c r="U13" s="595">
        <v>181141750</v>
      </c>
      <c r="V13" s="977" t="s">
        <v>217</v>
      </c>
      <c r="W13" s="1211">
        <v>0.156</v>
      </c>
    </row>
    <row r="14" spans="1:23" s="1172" customFormat="1" ht="44.25" customHeight="1">
      <c r="A14" s="1559"/>
      <c r="B14" s="1386"/>
      <c r="C14" s="1504"/>
      <c r="D14" s="1441"/>
      <c r="E14" s="1441"/>
      <c r="F14" s="1508"/>
      <c r="G14" s="1453"/>
      <c r="H14" s="1375"/>
      <c r="I14" s="1417"/>
      <c r="J14" s="1420"/>
      <c r="K14" s="1479"/>
      <c r="L14" s="1453"/>
      <c r="M14" s="1398"/>
      <c r="N14" s="1589"/>
      <c r="O14" s="1495"/>
      <c r="P14" s="1404"/>
      <c r="Q14" s="1441"/>
      <c r="R14" s="1501"/>
      <c r="S14" s="978">
        <v>41894</v>
      </c>
      <c r="T14" s="1174" t="s">
        <v>2135</v>
      </c>
      <c r="U14" s="1175">
        <v>218680700</v>
      </c>
      <c r="V14" s="1174" t="s">
        <v>217</v>
      </c>
      <c r="W14" s="1212">
        <v>0.13400000000000001</v>
      </c>
    </row>
    <row r="15" spans="1:23" ht="44.25" customHeight="1">
      <c r="A15" s="1559"/>
      <c r="B15" s="1386"/>
      <c r="C15" s="1504"/>
      <c r="D15" s="1441"/>
      <c r="E15" s="1441"/>
      <c r="F15" s="1508"/>
      <c r="G15" s="1453"/>
      <c r="H15" s="1375"/>
      <c r="I15" s="1417"/>
      <c r="J15" s="1420"/>
      <c r="K15" s="1479"/>
      <c r="L15" s="1453"/>
      <c r="M15" s="1398"/>
      <c r="N15" s="1589"/>
      <c r="O15" s="1495"/>
      <c r="P15" s="1404"/>
      <c r="Q15" s="1441"/>
      <c r="R15" s="1501"/>
      <c r="S15" s="978">
        <v>41928</v>
      </c>
      <c r="T15" s="1174" t="s">
        <v>2139</v>
      </c>
      <c r="U15" s="595">
        <v>245492604.60280001</v>
      </c>
      <c r="V15" s="1174" t="s">
        <v>217</v>
      </c>
      <c r="W15" s="1211">
        <v>0.114</v>
      </c>
    </row>
    <row r="16" spans="1:23" s="1209" customFormat="1" ht="44.25" customHeight="1" thickBot="1">
      <c r="A16" s="1559"/>
      <c r="B16" s="1386"/>
      <c r="C16" s="1505"/>
      <c r="D16" s="1506"/>
      <c r="E16" s="1506"/>
      <c r="F16" s="1506"/>
      <c r="G16" s="1505"/>
      <c r="H16" s="1510"/>
      <c r="I16" s="1511"/>
      <c r="J16" s="1512"/>
      <c r="K16" s="1506"/>
      <c r="L16" s="1505"/>
      <c r="M16" s="1588"/>
      <c r="N16" s="1590"/>
      <c r="O16" s="1496"/>
      <c r="P16" s="1497"/>
      <c r="Q16" s="1499"/>
      <c r="R16" s="1502"/>
      <c r="S16" s="978">
        <v>41997</v>
      </c>
      <c r="T16" s="1174" t="s">
        <v>2153</v>
      </c>
      <c r="U16" s="595">
        <v>1277036382</v>
      </c>
      <c r="V16" s="1174" t="s">
        <v>217</v>
      </c>
      <c r="W16" s="414">
        <v>0</v>
      </c>
    </row>
    <row r="17" spans="1:24" ht="44.25" customHeight="1" thickTop="1" thickBot="1">
      <c r="A17" s="1560"/>
      <c r="B17" s="1387"/>
      <c r="C17" s="1023">
        <v>40177</v>
      </c>
      <c r="D17" s="1027" t="s">
        <v>17</v>
      </c>
      <c r="E17" s="26" t="s">
        <v>221</v>
      </c>
      <c r="F17" s="91" t="s">
        <v>271</v>
      </c>
      <c r="G17" s="597">
        <v>2540000000</v>
      </c>
      <c r="H17" s="149" t="s">
        <v>37</v>
      </c>
      <c r="I17" s="352"/>
      <c r="J17" s="806">
        <v>40603</v>
      </c>
      <c r="K17" s="807" t="s">
        <v>519</v>
      </c>
      <c r="L17" s="597">
        <v>2667000000</v>
      </c>
      <c r="M17" s="808" t="s">
        <v>48</v>
      </c>
      <c r="N17" s="353">
        <v>27</v>
      </c>
      <c r="O17" s="1004" t="s">
        <v>490</v>
      </c>
      <c r="P17" s="1005">
        <v>27</v>
      </c>
      <c r="Q17" s="1006" t="s">
        <v>518</v>
      </c>
      <c r="R17" s="1007">
        <v>2667000000</v>
      </c>
      <c r="S17" s="979">
        <v>40604</v>
      </c>
      <c r="T17" s="442" t="s">
        <v>555</v>
      </c>
      <c r="U17" s="1104">
        <v>2667000000</v>
      </c>
      <c r="V17" s="377" t="s">
        <v>48</v>
      </c>
      <c r="W17" s="976">
        <v>0</v>
      </c>
    </row>
    <row r="18" spans="1:24" ht="28.5" customHeight="1" thickBot="1">
      <c r="A18" s="1384" t="s">
        <v>220</v>
      </c>
      <c r="B18" s="1386" t="s">
        <v>219</v>
      </c>
      <c r="C18" s="1093">
        <v>39811</v>
      </c>
      <c r="D18" s="85" t="s">
        <v>17</v>
      </c>
      <c r="E18" s="1064" t="s">
        <v>46</v>
      </c>
      <c r="F18" s="1064" t="s">
        <v>47</v>
      </c>
      <c r="G18" s="137">
        <v>884024131</v>
      </c>
      <c r="H18" s="1095" t="s">
        <v>37</v>
      </c>
      <c r="I18" s="1097">
        <v>2</v>
      </c>
      <c r="J18" s="967">
        <v>39962</v>
      </c>
      <c r="K18" s="968" t="s">
        <v>218</v>
      </c>
      <c r="L18" s="969">
        <v>884024131</v>
      </c>
      <c r="M18" s="970" t="s">
        <v>48</v>
      </c>
      <c r="N18" s="971">
        <v>3</v>
      </c>
      <c r="O18" s="962"/>
      <c r="P18" s="1106"/>
      <c r="Q18" s="963"/>
      <c r="R18" s="964"/>
      <c r="S18" s="965"/>
      <c r="T18" s="966"/>
      <c r="U18" s="1089"/>
      <c r="V18" s="1090"/>
      <c r="W18" s="1098"/>
    </row>
    <row r="19" spans="1:24" ht="1.5" customHeight="1" thickTop="1" thickBot="1">
      <c r="A19" s="1384"/>
      <c r="B19" s="1386"/>
      <c r="C19" s="1431">
        <v>39813</v>
      </c>
      <c r="D19" s="1433" t="s">
        <v>17</v>
      </c>
      <c r="E19" s="1406" t="s">
        <v>46</v>
      </c>
      <c r="F19" s="1406" t="s">
        <v>50</v>
      </c>
      <c r="G19" s="1436">
        <v>13400000000</v>
      </c>
      <c r="H19" s="1454" t="s">
        <v>37</v>
      </c>
      <c r="I19" s="1457"/>
      <c r="J19" s="276"/>
      <c r="K19" s="277"/>
      <c r="L19" s="278"/>
      <c r="M19" s="279"/>
      <c r="N19" s="280"/>
      <c r="O19" s="1459"/>
      <c r="P19" s="1461"/>
      <c r="Q19" s="1441"/>
      <c r="R19" s="1464"/>
      <c r="S19" s="1442"/>
      <c r="T19" s="1444"/>
      <c r="U19" s="1446"/>
      <c r="V19" s="1448"/>
      <c r="W19" s="601"/>
    </row>
    <row r="20" spans="1:24" ht="27.75" customHeight="1" thickTop="1" thickBot="1">
      <c r="A20" s="1384"/>
      <c r="B20" s="1386"/>
      <c r="C20" s="1432"/>
      <c r="D20" s="1434"/>
      <c r="E20" s="1435"/>
      <c r="F20" s="1435"/>
      <c r="G20" s="1437"/>
      <c r="H20" s="1456"/>
      <c r="I20" s="1458"/>
      <c r="J20" s="1052">
        <v>40004</v>
      </c>
      <c r="K20" s="1055" t="s">
        <v>214</v>
      </c>
      <c r="L20" s="1056">
        <v>13400000000</v>
      </c>
      <c r="M20" s="1059" t="s">
        <v>48</v>
      </c>
      <c r="N20" s="809">
        <v>7</v>
      </c>
      <c r="O20" s="1460"/>
      <c r="P20" s="1462"/>
      <c r="Q20" s="1463"/>
      <c r="R20" s="1465"/>
      <c r="S20" s="1443"/>
      <c r="T20" s="1445"/>
      <c r="U20" s="1447"/>
      <c r="V20" s="1449"/>
      <c r="W20" s="602"/>
    </row>
    <row r="21" spans="1:24" ht="28.5" customHeight="1" thickTop="1">
      <c r="A21" s="1384"/>
      <c r="B21" s="1386"/>
      <c r="C21" s="810">
        <v>39925</v>
      </c>
      <c r="D21" s="1026" t="s">
        <v>17</v>
      </c>
      <c r="E21" s="1084" t="s">
        <v>46</v>
      </c>
      <c r="F21" s="1084" t="s">
        <v>50</v>
      </c>
      <c r="G21" s="25">
        <v>2000000000</v>
      </c>
      <c r="H21" s="1094" t="s">
        <v>37</v>
      </c>
      <c r="I21" s="1096">
        <v>4</v>
      </c>
      <c r="J21" s="811">
        <v>40004</v>
      </c>
      <c r="K21" s="812" t="s">
        <v>214</v>
      </c>
      <c r="L21" s="86">
        <v>2000000000</v>
      </c>
      <c r="M21" s="813" t="s">
        <v>48</v>
      </c>
      <c r="N21" s="814">
        <v>7</v>
      </c>
      <c r="O21" s="815" t="s">
        <v>28</v>
      </c>
      <c r="P21" s="816" t="s">
        <v>476</v>
      </c>
      <c r="Q21" s="1064" t="s">
        <v>53</v>
      </c>
      <c r="R21" s="89">
        <v>2100000000</v>
      </c>
      <c r="S21" s="1105">
        <v>40527</v>
      </c>
      <c r="T21" s="444" t="s">
        <v>203</v>
      </c>
      <c r="U21" s="1082">
        <v>2139406777.5</v>
      </c>
      <c r="V21" s="1083" t="s">
        <v>48</v>
      </c>
      <c r="W21" s="1098">
        <v>0</v>
      </c>
    </row>
    <row r="22" spans="1:24" ht="28.5" customHeight="1">
      <c r="A22" s="1384"/>
      <c r="B22" s="1386"/>
      <c r="C22" s="1450">
        <v>39953</v>
      </c>
      <c r="D22" s="1433" t="s">
        <v>17</v>
      </c>
      <c r="E22" s="1433" t="s">
        <v>46</v>
      </c>
      <c r="F22" s="1433" t="s">
        <v>50</v>
      </c>
      <c r="G22" s="1436">
        <v>4000000000</v>
      </c>
      <c r="H22" s="1454" t="s">
        <v>37</v>
      </c>
      <c r="I22" s="1475">
        <v>5</v>
      </c>
      <c r="J22" s="1419">
        <v>40004</v>
      </c>
      <c r="K22" s="1478" t="s">
        <v>214</v>
      </c>
      <c r="L22" s="1425">
        <v>4000000000</v>
      </c>
      <c r="M22" s="1397" t="s">
        <v>48</v>
      </c>
      <c r="N22" s="1400">
        <v>7</v>
      </c>
      <c r="O22" s="1466" t="s">
        <v>28</v>
      </c>
      <c r="P22" s="1403" t="s">
        <v>477</v>
      </c>
      <c r="Q22" s="1470" t="s">
        <v>217</v>
      </c>
      <c r="R22" s="1473">
        <v>0.60799999999999998</v>
      </c>
      <c r="S22" s="282">
        <v>40500</v>
      </c>
      <c r="T22" s="443" t="s">
        <v>556</v>
      </c>
      <c r="U22" s="356">
        <v>11743303903</v>
      </c>
      <c r="V22" s="320" t="s">
        <v>217</v>
      </c>
      <c r="W22" s="321">
        <v>0.36899999999999999</v>
      </c>
    </row>
    <row r="23" spans="1:24" ht="28.5" customHeight="1">
      <c r="A23" s="1384"/>
      <c r="B23" s="1386"/>
      <c r="C23" s="1451"/>
      <c r="D23" s="1441"/>
      <c r="E23" s="1441"/>
      <c r="F23" s="1441"/>
      <c r="G23" s="1453"/>
      <c r="H23" s="1455"/>
      <c r="I23" s="1476"/>
      <c r="J23" s="1420"/>
      <c r="K23" s="1479"/>
      <c r="L23" s="1426"/>
      <c r="M23" s="1398"/>
      <c r="N23" s="1401"/>
      <c r="O23" s="1467"/>
      <c r="P23" s="1404"/>
      <c r="Q23" s="1471"/>
      <c r="R23" s="1464"/>
      <c r="S23" s="283">
        <v>40508</v>
      </c>
      <c r="T23" s="443" t="s">
        <v>556</v>
      </c>
      <c r="U23" s="356">
        <v>1761495577.3</v>
      </c>
      <c r="V23" s="320" t="s">
        <v>217</v>
      </c>
      <c r="W23" s="414">
        <v>0.32040000000000002</v>
      </c>
    </row>
    <row r="24" spans="1:24" ht="28.5" customHeight="1">
      <c r="A24" s="1384"/>
      <c r="B24" s="1386"/>
      <c r="C24" s="1451"/>
      <c r="D24" s="1441"/>
      <c r="E24" s="1441"/>
      <c r="F24" s="1441"/>
      <c r="G24" s="1453"/>
      <c r="H24" s="1455"/>
      <c r="I24" s="1476"/>
      <c r="J24" s="1420"/>
      <c r="K24" s="1479"/>
      <c r="L24" s="1426"/>
      <c r="M24" s="1398"/>
      <c r="N24" s="1401"/>
      <c r="O24" s="1467"/>
      <c r="P24" s="1404"/>
      <c r="Q24" s="1471"/>
      <c r="R24" s="1464"/>
      <c r="S24" s="283">
        <v>41264</v>
      </c>
      <c r="T24" s="445" t="s">
        <v>597</v>
      </c>
      <c r="U24" s="356">
        <v>5500000000</v>
      </c>
      <c r="V24" s="320" t="s">
        <v>217</v>
      </c>
      <c r="W24" s="414">
        <v>0.21970000000000001</v>
      </c>
    </row>
    <row r="25" spans="1:24" ht="28.5" customHeight="1">
      <c r="A25" s="1384"/>
      <c r="B25" s="1386"/>
      <c r="C25" s="1451"/>
      <c r="D25" s="1441"/>
      <c r="E25" s="1441"/>
      <c r="F25" s="1441"/>
      <c r="G25" s="1453"/>
      <c r="H25" s="1455"/>
      <c r="I25" s="1476"/>
      <c r="J25" s="1420"/>
      <c r="K25" s="1479"/>
      <c r="L25" s="1426"/>
      <c r="M25" s="1398"/>
      <c r="N25" s="1401"/>
      <c r="O25" s="1467"/>
      <c r="P25" s="1404"/>
      <c r="Q25" s="1471"/>
      <c r="R25" s="1464"/>
      <c r="S25" s="283">
        <v>41375</v>
      </c>
      <c r="T25" s="445" t="s">
        <v>617</v>
      </c>
      <c r="U25" s="356">
        <v>1637839843.6800001</v>
      </c>
      <c r="V25" s="320" t="s">
        <v>217</v>
      </c>
      <c r="W25" s="414">
        <v>0.1769</v>
      </c>
    </row>
    <row r="26" spans="1:24" ht="28.5" customHeight="1">
      <c r="A26" s="1384"/>
      <c r="B26" s="1386"/>
      <c r="C26" s="1451"/>
      <c r="D26" s="1441"/>
      <c r="E26" s="1441"/>
      <c r="F26" s="1441"/>
      <c r="G26" s="1453"/>
      <c r="H26" s="1455"/>
      <c r="I26" s="1476"/>
      <c r="J26" s="1420"/>
      <c r="K26" s="1479"/>
      <c r="L26" s="1426"/>
      <c r="M26" s="1398"/>
      <c r="N26" s="1401"/>
      <c r="O26" s="1467"/>
      <c r="P26" s="1404"/>
      <c r="Q26" s="1471"/>
      <c r="R26" s="1464"/>
      <c r="S26" s="283">
        <v>41437</v>
      </c>
      <c r="T26" s="445" t="s">
        <v>632</v>
      </c>
      <c r="U26" s="356">
        <v>1031700000</v>
      </c>
      <c r="V26" s="320" t="s">
        <v>217</v>
      </c>
      <c r="W26" s="414">
        <v>0.13800000000000001</v>
      </c>
    </row>
    <row r="27" spans="1:24" ht="28.5" customHeight="1">
      <c r="A27" s="1384"/>
      <c r="B27" s="1386"/>
      <c r="C27" s="1451"/>
      <c r="D27" s="1441"/>
      <c r="E27" s="1441"/>
      <c r="F27" s="1441"/>
      <c r="G27" s="1453"/>
      <c r="H27" s="1455"/>
      <c r="I27" s="1476"/>
      <c r="J27" s="1420"/>
      <c r="K27" s="1479"/>
      <c r="L27" s="1426"/>
      <c r="M27" s="1398"/>
      <c r="N27" s="1401"/>
      <c r="O27" s="1467"/>
      <c r="P27" s="1404"/>
      <c r="Q27" s="1471"/>
      <c r="R27" s="1464"/>
      <c r="S27" s="283">
        <v>41530</v>
      </c>
      <c r="T27" s="445" t="s">
        <v>2077</v>
      </c>
      <c r="U27" s="356">
        <v>3822724831.6700001</v>
      </c>
      <c r="V27" s="320" t="s">
        <v>217</v>
      </c>
      <c r="W27" s="414">
        <v>7.3209999999999997E-2</v>
      </c>
    </row>
    <row r="28" spans="1:24" ht="28.5" customHeight="1">
      <c r="A28" s="1384"/>
      <c r="B28" s="1386"/>
      <c r="C28" s="1451"/>
      <c r="D28" s="1441"/>
      <c r="E28" s="1441"/>
      <c r="F28" s="1441"/>
      <c r="G28" s="1453"/>
      <c r="H28" s="1455"/>
      <c r="I28" s="1476"/>
      <c r="J28" s="1420"/>
      <c r="K28" s="1479"/>
      <c r="L28" s="1426"/>
      <c r="M28" s="1398"/>
      <c r="N28" s="1401"/>
      <c r="O28" s="1467"/>
      <c r="P28" s="1404"/>
      <c r="Q28" s="1471"/>
      <c r="R28" s="1464"/>
      <c r="S28" s="283">
        <v>41598</v>
      </c>
      <c r="T28" s="445" t="s">
        <v>2086</v>
      </c>
      <c r="U28" s="356">
        <v>2563441956.2800002</v>
      </c>
      <c r="V28" s="320" t="s">
        <v>217</v>
      </c>
      <c r="W28" s="414">
        <v>2.2409999999999999E-2</v>
      </c>
    </row>
    <row r="29" spans="1:24" ht="28.5" customHeight="1">
      <c r="A29" s="1384"/>
      <c r="B29" s="1386"/>
      <c r="C29" s="1452"/>
      <c r="D29" s="1434"/>
      <c r="E29" s="1434"/>
      <c r="F29" s="1434"/>
      <c r="G29" s="1437"/>
      <c r="H29" s="1456"/>
      <c r="I29" s="1477"/>
      <c r="J29" s="1421"/>
      <c r="K29" s="1480"/>
      <c r="L29" s="1427"/>
      <c r="M29" s="1399"/>
      <c r="N29" s="1402"/>
      <c r="O29" s="1468"/>
      <c r="P29" s="1469"/>
      <c r="Q29" s="1472"/>
      <c r="R29" s="1474"/>
      <c r="S29" s="283">
        <v>41617</v>
      </c>
      <c r="T29" s="445" t="s">
        <v>2095</v>
      </c>
      <c r="U29" s="356">
        <v>1208249982.0599999</v>
      </c>
      <c r="V29" s="320" t="s">
        <v>217</v>
      </c>
      <c r="W29" s="414">
        <v>0</v>
      </c>
    </row>
    <row r="30" spans="1:24" ht="28.5" customHeight="1">
      <c r="A30" s="1384"/>
      <c r="B30" s="1386"/>
      <c r="C30" s="1438">
        <v>39960</v>
      </c>
      <c r="D30" s="1433" t="s">
        <v>17</v>
      </c>
      <c r="E30" s="1406" t="s">
        <v>46</v>
      </c>
      <c r="F30" s="1406" t="s">
        <v>50</v>
      </c>
      <c r="G30" s="1371">
        <v>360624198</v>
      </c>
      <c r="H30" s="1374" t="s">
        <v>37</v>
      </c>
      <c r="I30" s="1416">
        <v>6</v>
      </c>
      <c r="J30" s="1419">
        <v>40004</v>
      </c>
      <c r="K30" s="1422" t="s">
        <v>214</v>
      </c>
      <c r="L30" s="1425">
        <v>360624198</v>
      </c>
      <c r="M30" s="1397" t="s">
        <v>48</v>
      </c>
      <c r="N30" s="1428">
        <v>7</v>
      </c>
      <c r="O30" s="1566" t="s">
        <v>216</v>
      </c>
      <c r="P30" s="1403" t="s">
        <v>215</v>
      </c>
      <c r="Q30" s="1406" t="s">
        <v>47</v>
      </c>
      <c r="R30" s="1409">
        <v>7072488605</v>
      </c>
      <c r="S30" s="87">
        <v>40004</v>
      </c>
      <c r="T30" s="445" t="s">
        <v>487</v>
      </c>
      <c r="U30" s="357">
        <v>360624198</v>
      </c>
      <c r="V30" s="320" t="s">
        <v>47</v>
      </c>
      <c r="W30" s="18">
        <v>6711864407</v>
      </c>
      <c r="X30" s="365"/>
    </row>
    <row r="31" spans="1:24" ht="28.5" customHeight="1">
      <c r="A31" s="1384"/>
      <c r="B31" s="1386"/>
      <c r="C31" s="1439"/>
      <c r="D31" s="1441"/>
      <c r="E31" s="1407"/>
      <c r="F31" s="1407"/>
      <c r="G31" s="1372"/>
      <c r="H31" s="1375"/>
      <c r="I31" s="1417"/>
      <c r="J31" s="1420"/>
      <c r="K31" s="1423"/>
      <c r="L31" s="1426"/>
      <c r="M31" s="1398"/>
      <c r="N31" s="1429"/>
      <c r="O31" s="1567"/>
      <c r="P31" s="1404"/>
      <c r="Q31" s="1407"/>
      <c r="R31" s="1410"/>
      <c r="S31" s="28">
        <v>40165</v>
      </c>
      <c r="T31" s="445" t="s">
        <v>487</v>
      </c>
      <c r="U31" s="1089">
        <v>1000000000</v>
      </c>
      <c r="V31" s="320" t="s">
        <v>47</v>
      </c>
      <c r="W31" s="18">
        <v>5711864407</v>
      </c>
      <c r="X31" s="365"/>
    </row>
    <row r="32" spans="1:24" ht="28.5" customHeight="1">
      <c r="A32" s="1384"/>
      <c r="B32" s="1386"/>
      <c r="C32" s="1439"/>
      <c r="D32" s="1441"/>
      <c r="E32" s="1407"/>
      <c r="F32" s="1407"/>
      <c r="G32" s="1372"/>
      <c r="H32" s="1375"/>
      <c r="I32" s="1417"/>
      <c r="J32" s="1420"/>
      <c r="K32" s="1423"/>
      <c r="L32" s="1426"/>
      <c r="M32" s="1398"/>
      <c r="N32" s="1429"/>
      <c r="O32" s="1567"/>
      <c r="P32" s="1404"/>
      <c r="Q32" s="1407"/>
      <c r="R32" s="1410"/>
      <c r="S32" s="28">
        <v>40199</v>
      </c>
      <c r="T32" s="445" t="s">
        <v>487</v>
      </c>
      <c r="U32" s="1089">
        <v>35084421.25</v>
      </c>
      <c r="V32" s="320" t="s">
        <v>47</v>
      </c>
      <c r="W32" s="1098">
        <v>5676779985.75</v>
      </c>
      <c r="X32" s="365"/>
    </row>
    <row r="33" spans="1:24" ht="28.5" customHeight="1">
      <c r="A33" s="1384"/>
      <c r="B33" s="1386"/>
      <c r="C33" s="1439"/>
      <c r="D33" s="1441"/>
      <c r="E33" s="1407"/>
      <c r="F33" s="1407"/>
      <c r="G33" s="1372"/>
      <c r="H33" s="1375"/>
      <c r="I33" s="1417"/>
      <c r="J33" s="1420"/>
      <c r="K33" s="1423"/>
      <c r="L33" s="1426"/>
      <c r="M33" s="1398"/>
      <c r="N33" s="1429"/>
      <c r="O33" s="1567"/>
      <c r="P33" s="1404"/>
      <c r="Q33" s="1407"/>
      <c r="R33" s="1410"/>
      <c r="S33" s="28">
        <v>40268</v>
      </c>
      <c r="T33" s="445" t="s">
        <v>487</v>
      </c>
      <c r="U33" s="1089">
        <v>1000000000</v>
      </c>
      <c r="V33" s="320" t="s">
        <v>47</v>
      </c>
      <c r="W33" s="1098">
        <v>4676779986</v>
      </c>
      <c r="X33" s="365"/>
    </row>
    <row r="34" spans="1:24" ht="28.5" customHeight="1" thickBot="1">
      <c r="A34" s="1384"/>
      <c r="B34" s="1386"/>
      <c r="C34" s="1440"/>
      <c r="D34" s="1434"/>
      <c r="E34" s="1435"/>
      <c r="F34" s="1435"/>
      <c r="G34" s="1373"/>
      <c r="H34" s="1376"/>
      <c r="I34" s="1418"/>
      <c r="J34" s="1421"/>
      <c r="K34" s="1424"/>
      <c r="L34" s="1427"/>
      <c r="M34" s="1399"/>
      <c r="N34" s="1430"/>
      <c r="O34" s="1568"/>
      <c r="P34" s="1405"/>
      <c r="Q34" s="1408"/>
      <c r="R34" s="1411"/>
      <c r="S34" s="87">
        <v>40288</v>
      </c>
      <c r="T34" s="445" t="s">
        <v>203</v>
      </c>
      <c r="U34" s="356">
        <v>4676779986</v>
      </c>
      <c r="V34" s="376" t="s">
        <v>48</v>
      </c>
      <c r="W34" s="18">
        <v>0</v>
      </c>
    </row>
    <row r="35" spans="1:24" ht="28.5" customHeight="1" thickTop="1">
      <c r="A35" s="1384"/>
      <c r="B35" s="1386"/>
      <c r="C35" s="1093">
        <v>39967</v>
      </c>
      <c r="D35" s="1063" t="s">
        <v>17</v>
      </c>
      <c r="E35" s="1064" t="s">
        <v>46</v>
      </c>
      <c r="F35" s="441" t="s">
        <v>50</v>
      </c>
      <c r="G35" s="1067">
        <f>23027511395+7072488605</f>
        <v>30100000000</v>
      </c>
      <c r="H35" s="1070" t="s">
        <v>37</v>
      </c>
      <c r="I35" s="139">
        <v>8</v>
      </c>
      <c r="J35" s="1052">
        <v>40004</v>
      </c>
      <c r="K35" s="812" t="s">
        <v>214</v>
      </c>
      <c r="L35" s="88">
        <v>22041706310</v>
      </c>
      <c r="M35" s="1059" t="s">
        <v>48</v>
      </c>
      <c r="N35" s="817">
        <v>9</v>
      </c>
      <c r="O35" s="818"/>
      <c r="P35" s="819"/>
      <c r="Q35" s="486"/>
      <c r="R35" s="89"/>
      <c r="S35" s="90"/>
      <c r="T35" s="446"/>
      <c r="U35" s="1089"/>
      <c r="V35" s="366"/>
      <c r="W35" s="602"/>
    </row>
    <row r="36" spans="1:24" ht="28.5" customHeight="1" thickBot="1">
      <c r="A36" s="1384"/>
      <c r="B36" s="1386"/>
      <c r="C36" s="810"/>
      <c r="D36" s="1022"/>
      <c r="E36" s="1024"/>
      <c r="F36" s="1085"/>
      <c r="G36" s="1021"/>
      <c r="H36" s="151"/>
      <c r="I36" s="152"/>
      <c r="J36" s="820">
        <v>40004</v>
      </c>
      <c r="K36" s="821" t="s">
        <v>213</v>
      </c>
      <c r="L36" s="281">
        <v>7072488605</v>
      </c>
      <c r="M36" s="822" t="s">
        <v>48</v>
      </c>
      <c r="N36" s="823">
        <v>9</v>
      </c>
      <c r="O36" s="824"/>
      <c r="P36" s="825"/>
      <c r="Q36" s="486"/>
      <c r="R36" s="89"/>
      <c r="S36" s="90"/>
      <c r="T36" s="447"/>
      <c r="U36" s="1089"/>
      <c r="V36" s="366"/>
      <c r="W36" s="602"/>
    </row>
    <row r="37" spans="1:24" ht="28.5" customHeight="1" thickTop="1">
      <c r="A37" s="1384"/>
      <c r="B37" s="1386"/>
      <c r="C37" s="810"/>
      <c r="D37" s="1022"/>
      <c r="E37" s="1024"/>
      <c r="F37" s="1085"/>
      <c r="G37" s="1021"/>
      <c r="H37" s="1087"/>
      <c r="I37" s="148"/>
      <c r="J37" s="1052">
        <v>40004</v>
      </c>
      <c r="K37" s="1055" t="s">
        <v>212</v>
      </c>
      <c r="L37" s="1067">
        <v>985805085</v>
      </c>
      <c r="M37" s="1059" t="s">
        <v>48</v>
      </c>
      <c r="N37" s="1080">
        <v>9</v>
      </c>
      <c r="O37" s="818" t="s">
        <v>211</v>
      </c>
      <c r="P37" s="816">
        <v>29</v>
      </c>
      <c r="Q37" s="486" t="s">
        <v>47</v>
      </c>
      <c r="R37" s="89">
        <v>985805085</v>
      </c>
      <c r="S37" s="28">
        <v>40633</v>
      </c>
      <c r="T37" s="370" t="s">
        <v>487</v>
      </c>
      <c r="U37" s="1089">
        <v>50000000</v>
      </c>
      <c r="V37" s="972" t="s">
        <v>311</v>
      </c>
      <c r="W37" s="1098" t="s">
        <v>48</v>
      </c>
    </row>
    <row r="38" spans="1:24" ht="28.5" customHeight="1">
      <c r="A38" s="1039"/>
      <c r="B38" s="1040"/>
      <c r="C38" s="810"/>
      <c r="D38" s="1022"/>
      <c r="E38" s="1024"/>
      <c r="F38" s="1085"/>
      <c r="G38" s="1021"/>
      <c r="H38" s="1087"/>
      <c r="I38" s="148"/>
      <c r="J38" s="811"/>
      <c r="K38" s="812"/>
      <c r="L38" s="1021"/>
      <c r="M38" s="813"/>
      <c r="N38" s="826"/>
      <c r="O38" s="824"/>
      <c r="P38" s="827"/>
      <c r="Q38" s="354"/>
      <c r="R38" s="99"/>
      <c r="S38" s="283">
        <v>40638</v>
      </c>
      <c r="T38" s="448" t="s">
        <v>487</v>
      </c>
      <c r="U38" s="357">
        <v>45000000</v>
      </c>
      <c r="V38" s="972" t="s">
        <v>311</v>
      </c>
      <c r="W38" s="1098" t="s">
        <v>48</v>
      </c>
    </row>
    <row r="39" spans="1:24" ht="28.5" customHeight="1">
      <c r="A39" s="1039"/>
      <c r="B39" s="1040"/>
      <c r="C39" s="810"/>
      <c r="D39" s="1022"/>
      <c r="E39" s="1024"/>
      <c r="F39" s="1085"/>
      <c r="G39" s="1021"/>
      <c r="H39" s="1087"/>
      <c r="I39" s="148"/>
      <c r="J39" s="811"/>
      <c r="K39" s="812"/>
      <c r="L39" s="1021"/>
      <c r="M39" s="813"/>
      <c r="N39" s="826"/>
      <c r="O39" s="824"/>
      <c r="P39" s="827"/>
      <c r="Q39" s="354"/>
      <c r="R39" s="99"/>
      <c r="S39" s="283">
        <v>40666</v>
      </c>
      <c r="T39" s="448" t="s">
        <v>487</v>
      </c>
      <c r="U39" s="357">
        <v>15887795</v>
      </c>
      <c r="V39" s="972" t="s">
        <v>311</v>
      </c>
      <c r="W39" s="18" t="s">
        <v>48</v>
      </c>
    </row>
    <row r="40" spans="1:24" ht="28.5" customHeight="1">
      <c r="A40" s="1039"/>
      <c r="B40" s="1040"/>
      <c r="C40" s="810"/>
      <c r="D40" s="1022"/>
      <c r="E40" s="1024"/>
      <c r="F40" s="1085"/>
      <c r="G40" s="1021"/>
      <c r="H40" s="1087"/>
      <c r="I40" s="148"/>
      <c r="J40" s="811"/>
      <c r="K40" s="812"/>
      <c r="L40" s="1021"/>
      <c r="M40" s="813"/>
      <c r="N40" s="826"/>
      <c r="O40" s="824"/>
      <c r="P40" s="827"/>
      <c r="Q40" s="354"/>
      <c r="R40" s="99"/>
      <c r="S40" s="283">
        <v>40893</v>
      </c>
      <c r="T40" s="448" t="s">
        <v>487</v>
      </c>
      <c r="U40" s="357">
        <v>144444.04</v>
      </c>
      <c r="V40" s="972" t="s">
        <v>311</v>
      </c>
      <c r="W40" s="973" t="s">
        <v>48</v>
      </c>
    </row>
    <row r="41" spans="1:24" ht="28.5" customHeight="1">
      <c r="A41" s="1039"/>
      <c r="B41" s="1040"/>
      <c r="C41" s="1092"/>
      <c r="D41" s="1101"/>
      <c r="E41" s="101"/>
      <c r="F41" s="456"/>
      <c r="G41" s="1066"/>
      <c r="H41" s="1069"/>
      <c r="I41" s="1049"/>
      <c r="J41" s="1051"/>
      <c r="K41" s="1054"/>
      <c r="L41" s="1066"/>
      <c r="M41" s="1058"/>
      <c r="N41" s="1079"/>
      <c r="O41" s="828"/>
      <c r="P41" s="829"/>
      <c r="Q41" s="457"/>
      <c r="R41" s="1047"/>
      <c r="S41" s="458">
        <v>40900</v>
      </c>
      <c r="T41" s="371" t="s">
        <v>487</v>
      </c>
      <c r="U41" s="379">
        <v>18890294</v>
      </c>
      <c r="V41" s="972" t="s">
        <v>311</v>
      </c>
      <c r="W41" s="973" t="s">
        <v>48</v>
      </c>
    </row>
    <row r="42" spans="1:24" ht="28.5" customHeight="1">
      <c r="A42" s="1039"/>
      <c r="B42" s="1040"/>
      <c r="C42" s="1091"/>
      <c r="D42" s="1062"/>
      <c r="E42" s="1010"/>
      <c r="F42" s="515"/>
      <c r="G42" s="1065"/>
      <c r="H42" s="1068"/>
      <c r="I42" s="1048"/>
      <c r="J42" s="1050"/>
      <c r="K42" s="1053"/>
      <c r="L42" s="1065"/>
      <c r="M42" s="1057"/>
      <c r="N42" s="1078"/>
      <c r="O42" s="830"/>
      <c r="P42" s="831"/>
      <c r="Q42" s="514"/>
      <c r="R42" s="1046"/>
      <c r="S42" s="516">
        <v>40919</v>
      </c>
      <c r="T42" s="517" t="s">
        <v>487</v>
      </c>
      <c r="U42" s="1088">
        <v>6713489</v>
      </c>
      <c r="V42" s="972" t="s">
        <v>311</v>
      </c>
      <c r="W42" s="973" t="s">
        <v>48</v>
      </c>
    </row>
    <row r="43" spans="1:24" ht="28.5" customHeight="1">
      <c r="A43" s="1039"/>
      <c r="B43" s="1040"/>
      <c r="C43" s="1091"/>
      <c r="D43" s="1062"/>
      <c r="E43" s="1010"/>
      <c r="F43" s="515"/>
      <c r="G43" s="1065"/>
      <c r="H43" s="1068"/>
      <c r="I43" s="1048"/>
      <c r="J43" s="1050"/>
      <c r="K43" s="1053"/>
      <c r="L43" s="1065"/>
      <c r="M43" s="1057"/>
      <c r="N43" s="1078"/>
      <c r="O43" s="830"/>
      <c r="P43" s="831"/>
      <c r="Q43" s="514"/>
      <c r="R43" s="1046"/>
      <c r="S43" s="516">
        <v>41205</v>
      </c>
      <c r="T43" s="517" t="s">
        <v>487</v>
      </c>
      <c r="U43" s="1088">
        <v>435096.61</v>
      </c>
      <c r="V43" s="972" t="s">
        <v>311</v>
      </c>
      <c r="W43" s="973" t="s">
        <v>48</v>
      </c>
    </row>
    <row r="44" spans="1:24" ht="28.5" customHeight="1">
      <c r="A44" s="1039"/>
      <c r="B44" s="1040"/>
      <c r="C44" s="1091"/>
      <c r="D44" s="1062"/>
      <c r="E44" s="1010"/>
      <c r="F44" s="515"/>
      <c r="G44" s="1065"/>
      <c r="H44" s="1068"/>
      <c r="I44" s="1048"/>
      <c r="J44" s="1050"/>
      <c r="K44" s="1053"/>
      <c r="L44" s="1065"/>
      <c r="M44" s="1057"/>
      <c r="N44" s="1078"/>
      <c r="O44" s="830"/>
      <c r="P44" s="831"/>
      <c r="Q44" s="514"/>
      <c r="R44" s="1046"/>
      <c r="S44" s="87">
        <v>41416</v>
      </c>
      <c r="T44" s="448" t="s">
        <v>487</v>
      </c>
      <c r="U44" s="357">
        <v>10048967.539999999</v>
      </c>
      <c r="V44" s="972" t="s">
        <v>311</v>
      </c>
      <c r="W44" s="18" t="s">
        <v>48</v>
      </c>
    </row>
    <row r="45" spans="1:24" ht="28.5" customHeight="1">
      <c r="A45" s="1039"/>
      <c r="B45" s="1040"/>
      <c r="C45" s="1091"/>
      <c r="D45" s="1062"/>
      <c r="E45" s="1010"/>
      <c r="F45" s="515"/>
      <c r="G45" s="1065"/>
      <c r="H45" s="1068"/>
      <c r="I45" s="1048"/>
      <c r="J45" s="1050"/>
      <c r="K45" s="1053"/>
      <c r="L45" s="1065"/>
      <c r="M45" s="1057"/>
      <c r="N45" s="1078"/>
      <c r="O45" s="830"/>
      <c r="P45" s="831"/>
      <c r="Q45" s="514"/>
      <c r="R45" s="1046"/>
      <c r="S45" s="87">
        <v>41537</v>
      </c>
      <c r="T45" s="448" t="s">
        <v>487</v>
      </c>
      <c r="U45" s="357">
        <v>11832876.93</v>
      </c>
      <c r="V45" s="972" t="s">
        <v>311</v>
      </c>
      <c r="W45" s="18" t="s">
        <v>48</v>
      </c>
    </row>
    <row r="46" spans="1:24" ht="28.5" customHeight="1">
      <c r="A46" s="1039"/>
      <c r="B46" s="1040"/>
      <c r="C46" s="1091"/>
      <c r="D46" s="1062"/>
      <c r="E46" s="1010"/>
      <c r="F46" s="515"/>
      <c r="G46" s="1065"/>
      <c r="H46" s="1068"/>
      <c r="I46" s="1048"/>
      <c r="J46" s="1050"/>
      <c r="K46" s="1053"/>
      <c r="L46" s="1065"/>
      <c r="M46" s="1057"/>
      <c r="N46" s="1078"/>
      <c r="O46" s="830"/>
      <c r="P46" s="831"/>
      <c r="Q46" s="514"/>
      <c r="R46" s="1046"/>
      <c r="S46" s="87">
        <v>41635</v>
      </c>
      <c r="T46" s="448" t="s">
        <v>487</v>
      </c>
      <c r="U46" s="357">
        <v>410704.88</v>
      </c>
      <c r="V46" s="974" t="s">
        <v>311</v>
      </c>
      <c r="W46" s="18" t="s">
        <v>48</v>
      </c>
    </row>
    <row r="47" spans="1:24" ht="28.5" customHeight="1" thickBot="1">
      <c r="A47" s="1039"/>
      <c r="B47" s="1040"/>
      <c r="C47" s="832"/>
      <c r="D47" s="1023"/>
      <c r="E47" s="1025"/>
      <c r="F47" s="91"/>
      <c r="G47" s="1028"/>
      <c r="H47" s="149"/>
      <c r="I47" s="150"/>
      <c r="J47" s="806"/>
      <c r="K47" s="807"/>
      <c r="L47" s="1028"/>
      <c r="M47" s="808"/>
      <c r="N47" s="833"/>
      <c r="O47" s="834"/>
      <c r="P47" s="835"/>
      <c r="Q47" s="460"/>
      <c r="R47" s="105"/>
      <c r="S47" s="960">
        <v>41648</v>
      </c>
      <c r="T47" s="961" t="s">
        <v>487</v>
      </c>
      <c r="U47" s="491">
        <v>470269.24</v>
      </c>
      <c r="V47" s="975" t="s">
        <v>311</v>
      </c>
      <c r="W47" s="976" t="s">
        <v>48</v>
      </c>
    </row>
    <row r="48" spans="1:24" ht="28.5" customHeight="1">
      <c r="A48" s="1412" t="s">
        <v>209</v>
      </c>
      <c r="B48" s="1413" t="s">
        <v>210</v>
      </c>
      <c r="C48" s="1093">
        <v>39829</v>
      </c>
      <c r="D48" s="1063" t="s">
        <v>17</v>
      </c>
      <c r="E48" s="94" t="s">
        <v>209</v>
      </c>
      <c r="F48" s="95" t="s">
        <v>50</v>
      </c>
      <c r="G48" s="1067">
        <v>1500000000</v>
      </c>
      <c r="H48" s="1070" t="s">
        <v>37</v>
      </c>
      <c r="I48" s="139">
        <v>13</v>
      </c>
      <c r="J48" s="1052"/>
      <c r="K48" s="1077"/>
      <c r="L48" s="1067"/>
      <c r="M48" s="1059"/>
      <c r="N48" s="1061"/>
      <c r="O48" s="1072"/>
      <c r="P48" s="1073"/>
      <c r="Q48" s="1075"/>
      <c r="R48" s="89"/>
      <c r="S48" s="836">
        <v>39889</v>
      </c>
      <c r="T48" s="837" t="s">
        <v>487</v>
      </c>
      <c r="U48" s="358">
        <v>3499054.95</v>
      </c>
      <c r="V48" s="368" t="s">
        <v>50</v>
      </c>
      <c r="W48" s="1098">
        <v>1496500945</v>
      </c>
    </row>
    <row r="49" spans="1:23" ht="28.5" customHeight="1">
      <c r="A49" s="1384"/>
      <c r="B49" s="1414"/>
      <c r="C49" s="810"/>
      <c r="D49" s="1022"/>
      <c r="E49" s="96"/>
      <c r="F49" s="97"/>
      <c r="G49" s="1021"/>
      <c r="H49" s="1087"/>
      <c r="I49" s="148"/>
      <c r="J49" s="811"/>
      <c r="K49" s="838"/>
      <c r="L49" s="1021"/>
      <c r="M49" s="813"/>
      <c r="N49" s="839"/>
      <c r="O49" s="1042"/>
      <c r="P49" s="1043"/>
      <c r="Q49" s="98"/>
      <c r="R49" s="99"/>
      <c r="S49" s="840">
        <v>39920</v>
      </c>
      <c r="T49" s="841" t="s">
        <v>487</v>
      </c>
      <c r="U49" s="359">
        <v>31810122.109999999</v>
      </c>
      <c r="V49" s="369" t="s">
        <v>50</v>
      </c>
      <c r="W49" s="1098">
        <v>1464690823</v>
      </c>
    </row>
    <row r="50" spans="1:23" ht="28.5" customHeight="1">
      <c r="A50" s="1384"/>
      <c r="B50" s="1414"/>
      <c r="C50" s="1093"/>
      <c r="D50" s="1063"/>
      <c r="E50" s="1011"/>
      <c r="F50" s="95"/>
      <c r="G50" s="1067"/>
      <c r="H50" s="1087"/>
      <c r="I50" s="148"/>
      <c r="J50" s="100"/>
      <c r="K50" s="838"/>
      <c r="L50" s="1021"/>
      <c r="M50" s="813"/>
      <c r="N50" s="839"/>
      <c r="O50" s="1042"/>
      <c r="P50" s="1043"/>
      <c r="Q50" s="1075"/>
      <c r="R50" s="89"/>
      <c r="S50" s="840">
        <v>39951</v>
      </c>
      <c r="T50" s="841" t="s">
        <v>487</v>
      </c>
      <c r="U50" s="359">
        <v>51136083.810000002</v>
      </c>
      <c r="V50" s="369" t="s">
        <v>50</v>
      </c>
      <c r="W50" s="1098">
        <v>1413554739</v>
      </c>
    </row>
    <row r="51" spans="1:23" ht="28.5" customHeight="1">
      <c r="A51" s="1384"/>
      <c r="B51" s="1414"/>
      <c r="C51" s="1093"/>
      <c r="D51" s="1063"/>
      <c r="E51" s="1011"/>
      <c r="F51" s="95"/>
      <c r="G51" s="1067"/>
      <c r="H51" s="1087"/>
      <c r="I51" s="148"/>
      <c r="J51" s="811"/>
      <c r="K51" s="838"/>
      <c r="L51" s="1021"/>
      <c r="M51" s="813"/>
      <c r="N51" s="839"/>
      <c r="O51" s="1042"/>
      <c r="P51" s="1043"/>
      <c r="Q51" s="1075"/>
      <c r="R51" s="89"/>
      <c r="S51" s="840">
        <v>39981</v>
      </c>
      <c r="T51" s="841" t="s">
        <v>487</v>
      </c>
      <c r="U51" s="360">
        <v>44357709.980000004</v>
      </c>
      <c r="V51" s="370" t="s">
        <v>50</v>
      </c>
      <c r="W51" s="1098">
        <v>1369197029</v>
      </c>
    </row>
    <row r="52" spans="1:23" ht="28.5" customHeight="1">
      <c r="A52" s="1384"/>
      <c r="B52" s="1414"/>
      <c r="C52" s="1092"/>
      <c r="D52" s="1101"/>
      <c r="E52" s="101"/>
      <c r="F52" s="102"/>
      <c r="G52" s="1066"/>
      <c r="H52" s="1068"/>
      <c r="I52" s="1048"/>
      <c r="J52" s="1050"/>
      <c r="K52" s="1076"/>
      <c r="L52" s="1065"/>
      <c r="M52" s="1057"/>
      <c r="N52" s="1086"/>
      <c r="O52" s="1071"/>
      <c r="P52" s="1044"/>
      <c r="Q52" s="1074"/>
      <c r="R52" s="1047"/>
      <c r="S52" s="842">
        <v>40008</v>
      </c>
      <c r="T52" s="843" t="s">
        <v>203</v>
      </c>
      <c r="U52" s="359">
        <v>1369197029.1500001</v>
      </c>
      <c r="V52" s="371" t="s">
        <v>202</v>
      </c>
      <c r="W52" s="1037">
        <v>0</v>
      </c>
    </row>
    <row r="53" spans="1:23" ht="28.5" customHeight="1" thickBot="1">
      <c r="A53" s="1385"/>
      <c r="B53" s="1415"/>
      <c r="C53" s="832"/>
      <c r="D53" s="1023"/>
      <c r="E53" s="1025"/>
      <c r="F53" s="103"/>
      <c r="G53" s="1028"/>
      <c r="H53" s="149"/>
      <c r="I53" s="150"/>
      <c r="J53" s="806"/>
      <c r="K53" s="844"/>
      <c r="L53" s="1028"/>
      <c r="M53" s="808"/>
      <c r="N53" s="845"/>
      <c r="O53" s="846"/>
      <c r="P53" s="847"/>
      <c r="Q53" s="1027"/>
      <c r="R53" s="146"/>
      <c r="S53" s="106">
        <v>40008</v>
      </c>
      <c r="T53" s="449" t="s">
        <v>322</v>
      </c>
      <c r="U53" s="361">
        <v>15000000</v>
      </c>
      <c r="V53" s="374" t="s">
        <v>48</v>
      </c>
      <c r="W53" s="153" t="s">
        <v>201</v>
      </c>
    </row>
    <row r="54" spans="1:23" ht="28.5" customHeight="1">
      <c r="A54" s="1384" t="s">
        <v>336</v>
      </c>
      <c r="B54" s="1386" t="s">
        <v>206</v>
      </c>
      <c r="C54" s="848">
        <v>39815</v>
      </c>
      <c r="D54" s="1032" t="s">
        <v>17</v>
      </c>
      <c r="E54" s="1029" t="s">
        <v>204</v>
      </c>
      <c r="F54" s="154" t="s">
        <v>50</v>
      </c>
      <c r="G54" s="1020">
        <v>4000000000</v>
      </c>
      <c r="H54" s="155" t="s">
        <v>37</v>
      </c>
      <c r="I54" s="156"/>
      <c r="J54" s="802">
        <v>39974</v>
      </c>
      <c r="K54" s="849" t="s">
        <v>205</v>
      </c>
      <c r="L54" s="1020">
        <v>500000000</v>
      </c>
      <c r="M54" s="804" t="s">
        <v>48</v>
      </c>
      <c r="N54" s="850">
        <v>19</v>
      </c>
      <c r="O54" s="851" t="s">
        <v>204</v>
      </c>
      <c r="P54" s="852">
        <v>20</v>
      </c>
      <c r="Q54" s="174" t="s">
        <v>326</v>
      </c>
      <c r="R54" s="171">
        <v>3500000000</v>
      </c>
      <c r="S54" s="172">
        <v>40312</v>
      </c>
      <c r="T54" s="1388" t="s">
        <v>323</v>
      </c>
      <c r="U54" s="362">
        <v>1900000000</v>
      </c>
      <c r="V54" s="375" t="s">
        <v>48</v>
      </c>
      <c r="W54" s="173" t="s">
        <v>201</v>
      </c>
    </row>
    <row r="55" spans="1:23" ht="28.5" customHeight="1">
      <c r="A55" s="1384"/>
      <c r="B55" s="1386"/>
      <c r="C55" s="853">
        <v>39932</v>
      </c>
      <c r="D55" s="1063" t="s">
        <v>17</v>
      </c>
      <c r="E55" s="1011" t="s">
        <v>204</v>
      </c>
      <c r="F55" s="95" t="s">
        <v>50</v>
      </c>
      <c r="G55" s="107">
        <v>0</v>
      </c>
      <c r="H55" s="108" t="s">
        <v>201</v>
      </c>
      <c r="I55" s="139">
        <v>14</v>
      </c>
      <c r="J55" s="811"/>
      <c r="K55" s="1041"/>
      <c r="L55" s="1021"/>
      <c r="M55" s="813"/>
      <c r="N55" s="854"/>
      <c r="O55" s="1042"/>
      <c r="P55" s="1043"/>
      <c r="Q55" s="98"/>
      <c r="R55" s="99"/>
      <c r="S55" s="109"/>
      <c r="T55" s="1389"/>
      <c r="U55" s="357"/>
      <c r="V55" s="367"/>
      <c r="W55" s="110"/>
    </row>
    <row r="56" spans="1:23" ht="28.5" customHeight="1" thickBot="1">
      <c r="A56" s="1384"/>
      <c r="B56" s="1386"/>
      <c r="C56" s="522">
        <v>39932</v>
      </c>
      <c r="D56" s="1023" t="s">
        <v>17</v>
      </c>
      <c r="E56" s="1025" t="s">
        <v>204</v>
      </c>
      <c r="F56" s="103" t="s">
        <v>50</v>
      </c>
      <c r="G56" s="1028">
        <v>280130642</v>
      </c>
      <c r="H56" s="149" t="s">
        <v>37</v>
      </c>
      <c r="I56" s="111">
        <v>15</v>
      </c>
      <c r="J56" s="806"/>
      <c r="K56" s="844"/>
      <c r="L56" s="1028"/>
      <c r="M56" s="808"/>
      <c r="N56" s="855"/>
      <c r="O56" s="856"/>
      <c r="P56" s="847"/>
      <c r="Q56" s="104"/>
      <c r="R56" s="105"/>
      <c r="S56" s="106">
        <v>40004</v>
      </c>
      <c r="T56" s="449" t="s">
        <v>203</v>
      </c>
      <c r="U56" s="361">
        <v>280130642</v>
      </c>
      <c r="V56" s="374" t="s">
        <v>48</v>
      </c>
      <c r="W56" s="17">
        <v>0</v>
      </c>
    </row>
    <row r="57" spans="1:23" ht="28.5" customHeight="1">
      <c r="A57" s="1384"/>
      <c r="B57" s="1386"/>
      <c r="C57" s="848">
        <v>39934</v>
      </c>
      <c r="D57" s="1032" t="s">
        <v>17</v>
      </c>
      <c r="E57" s="1029" t="s">
        <v>310</v>
      </c>
      <c r="F57" s="154" t="s">
        <v>50</v>
      </c>
      <c r="G57" s="1020">
        <v>1888153580</v>
      </c>
      <c r="H57" s="155"/>
      <c r="I57" s="156">
        <v>16</v>
      </c>
      <c r="J57" s="802">
        <v>40298</v>
      </c>
      <c r="K57" s="1390" t="s">
        <v>313</v>
      </c>
      <c r="L57" s="1020">
        <v>-1888153580</v>
      </c>
      <c r="M57" s="804" t="s">
        <v>48</v>
      </c>
      <c r="N57" s="850">
        <v>23</v>
      </c>
      <c r="O57" s="851" t="s">
        <v>314</v>
      </c>
      <c r="P57" s="852">
        <v>23</v>
      </c>
      <c r="Q57" s="174" t="s">
        <v>311</v>
      </c>
      <c r="R57" s="171" t="s">
        <v>48</v>
      </c>
      <c r="S57" s="327">
        <v>40308</v>
      </c>
      <c r="T57" s="372" t="s">
        <v>315</v>
      </c>
      <c r="U57" s="363">
        <v>30544528</v>
      </c>
      <c r="V57" s="372" t="s">
        <v>311</v>
      </c>
      <c r="W57" s="328" t="s">
        <v>48</v>
      </c>
    </row>
    <row r="58" spans="1:23" ht="28.5" customHeight="1">
      <c r="A58" s="1384"/>
      <c r="B58" s="1386"/>
      <c r="C58" s="810">
        <v>39953</v>
      </c>
      <c r="D58" s="1022" t="s">
        <v>17</v>
      </c>
      <c r="E58" s="1024" t="s">
        <v>310</v>
      </c>
      <c r="F58" s="97" t="s">
        <v>50</v>
      </c>
      <c r="G58" s="1021">
        <v>0</v>
      </c>
      <c r="H58" s="1087" t="s">
        <v>201</v>
      </c>
      <c r="I58" s="329">
        <v>17</v>
      </c>
      <c r="J58" s="811"/>
      <c r="K58" s="1391"/>
      <c r="L58" s="1021"/>
      <c r="M58" s="813"/>
      <c r="N58" s="839"/>
      <c r="O58" s="1392"/>
      <c r="P58" s="1393"/>
      <c r="Q58" s="98"/>
      <c r="R58" s="99"/>
      <c r="S58" s="224">
        <v>40430</v>
      </c>
      <c r="T58" s="450" t="s">
        <v>315</v>
      </c>
      <c r="U58" s="357">
        <v>9666784</v>
      </c>
      <c r="V58" s="373" t="s">
        <v>311</v>
      </c>
      <c r="W58" s="110" t="s">
        <v>48</v>
      </c>
    </row>
    <row r="59" spans="1:23" ht="44.25" customHeight="1">
      <c r="A59" s="1384"/>
      <c r="B59" s="1386"/>
      <c r="C59" s="810"/>
      <c r="D59" s="1022"/>
      <c r="E59" s="1024"/>
      <c r="F59" s="97"/>
      <c r="G59" s="1021"/>
      <c r="H59" s="1087"/>
      <c r="I59" s="329"/>
      <c r="J59" s="811"/>
      <c r="K59" s="857"/>
      <c r="L59" s="1021"/>
      <c r="M59" s="813"/>
      <c r="N59" s="839"/>
      <c r="O59" s="1042"/>
      <c r="P59" s="1043"/>
      <c r="Q59" s="98"/>
      <c r="R59" s="99"/>
      <c r="S59" s="224">
        <v>40541</v>
      </c>
      <c r="T59" s="488" t="s">
        <v>315</v>
      </c>
      <c r="U59" s="357">
        <v>7844409</v>
      </c>
      <c r="V59" s="373" t="s">
        <v>311</v>
      </c>
      <c r="W59" s="110" t="s">
        <v>48</v>
      </c>
    </row>
    <row r="60" spans="1:23" ht="44.25" customHeight="1" thickBot="1">
      <c r="A60" s="1384"/>
      <c r="B60" s="1386"/>
      <c r="C60" s="858"/>
      <c r="D60" s="1108"/>
      <c r="E60" s="322"/>
      <c r="F60" s="323"/>
      <c r="G60" s="92"/>
      <c r="H60" s="324"/>
      <c r="I60" s="325"/>
      <c r="J60" s="859"/>
      <c r="K60" s="860"/>
      <c r="L60" s="92"/>
      <c r="M60" s="861"/>
      <c r="N60" s="862"/>
      <c r="O60" s="863"/>
      <c r="P60" s="864"/>
      <c r="Q60" s="326"/>
      <c r="R60" s="93"/>
      <c r="S60" s="489">
        <v>41029</v>
      </c>
      <c r="T60" s="490" t="s">
        <v>315</v>
      </c>
      <c r="U60" s="491">
        <v>9302184.8000000007</v>
      </c>
      <c r="V60" s="492" t="s">
        <v>311</v>
      </c>
      <c r="W60" s="1037" t="s">
        <v>48</v>
      </c>
    </row>
    <row r="61" spans="1:23" ht="45" customHeight="1">
      <c r="A61" s="1384"/>
      <c r="B61" s="1386"/>
      <c r="C61" s="1093">
        <v>39960</v>
      </c>
      <c r="D61" s="1063" t="s">
        <v>17</v>
      </c>
      <c r="E61" s="1011" t="s">
        <v>334</v>
      </c>
      <c r="F61" s="95" t="s">
        <v>526</v>
      </c>
      <c r="G61" s="1067">
        <v>6642000000</v>
      </c>
      <c r="H61" s="1070" t="s">
        <v>48</v>
      </c>
      <c r="I61" s="139">
        <v>18</v>
      </c>
      <c r="J61" s="1052">
        <v>39974</v>
      </c>
      <c r="K61" s="1055" t="s">
        <v>200</v>
      </c>
      <c r="L61" s="1067">
        <v>0</v>
      </c>
      <c r="M61" s="1059" t="s">
        <v>48</v>
      </c>
      <c r="N61" s="1061"/>
      <c r="O61" s="865" t="s">
        <v>199</v>
      </c>
      <c r="P61" s="816" t="s">
        <v>535</v>
      </c>
      <c r="Q61" s="1064" t="s">
        <v>527</v>
      </c>
      <c r="R61" s="89">
        <v>7142000000</v>
      </c>
      <c r="S61" s="378">
        <v>40687</v>
      </c>
      <c r="T61" s="370" t="s">
        <v>532</v>
      </c>
      <c r="U61" s="1089">
        <v>5076460000</v>
      </c>
      <c r="V61" s="1394" t="s">
        <v>48</v>
      </c>
      <c r="W61" s="1378">
        <v>0</v>
      </c>
    </row>
    <row r="62" spans="1:23" ht="28.35" customHeight="1">
      <c r="A62" s="1384"/>
      <c r="B62" s="1386"/>
      <c r="C62" s="1092"/>
      <c r="D62" s="1101"/>
      <c r="E62" s="101"/>
      <c r="F62" s="102"/>
      <c r="G62" s="1066"/>
      <c r="H62" s="1069"/>
      <c r="I62" s="364"/>
      <c r="J62" s="1051"/>
      <c r="K62" s="1054"/>
      <c r="L62" s="1066"/>
      <c r="M62" s="1058"/>
      <c r="N62" s="1060"/>
      <c r="O62" s="1081"/>
      <c r="P62" s="829"/>
      <c r="Q62" s="1045"/>
      <c r="R62" s="1047"/>
      <c r="S62" s="378">
        <v>40687</v>
      </c>
      <c r="T62" s="370" t="s">
        <v>554</v>
      </c>
      <c r="U62" s="1089">
        <f>R61-U61</f>
        <v>2065540000</v>
      </c>
      <c r="V62" s="1395"/>
      <c r="W62" s="1379"/>
    </row>
    <row r="63" spans="1:23" ht="28.35" customHeight="1">
      <c r="A63" s="1384"/>
      <c r="B63" s="1386"/>
      <c r="C63" s="1092"/>
      <c r="D63" s="1101"/>
      <c r="E63" s="101"/>
      <c r="F63" s="102"/>
      <c r="G63" s="1066"/>
      <c r="H63" s="1069"/>
      <c r="I63" s="364"/>
      <c r="J63" s="1051"/>
      <c r="K63" s="1054"/>
      <c r="L63" s="1066"/>
      <c r="M63" s="1058"/>
      <c r="N63" s="1060"/>
      <c r="O63" s="1081"/>
      <c r="P63" s="829"/>
      <c r="Q63" s="1045"/>
      <c r="R63" s="1047"/>
      <c r="S63" s="87">
        <v>40687</v>
      </c>
      <c r="T63" s="448" t="s">
        <v>533</v>
      </c>
      <c r="U63" s="357">
        <v>288000000</v>
      </c>
      <c r="V63" s="1395"/>
      <c r="W63" s="1379"/>
    </row>
    <row r="64" spans="1:23" ht="28.5" customHeight="1">
      <c r="A64" s="1384"/>
      <c r="B64" s="1386"/>
      <c r="C64" s="1092"/>
      <c r="D64" s="1101"/>
      <c r="E64" s="101"/>
      <c r="F64" s="102"/>
      <c r="G64" s="1066"/>
      <c r="H64" s="1069"/>
      <c r="I64" s="364"/>
      <c r="J64" s="1051"/>
      <c r="K64" s="1054"/>
      <c r="L64" s="1066"/>
      <c r="M64" s="1058"/>
      <c r="N64" s="1060"/>
      <c r="O64" s="1081"/>
      <c r="P64" s="829"/>
      <c r="Q64" s="1045"/>
      <c r="R64" s="1047"/>
      <c r="S64" s="87">
        <v>40687</v>
      </c>
      <c r="T64" s="448" t="s">
        <v>534</v>
      </c>
      <c r="U64" s="379">
        <v>100000000</v>
      </c>
      <c r="V64" s="1396"/>
      <c r="W64" s="1380"/>
    </row>
    <row r="65" spans="1:23" ht="27" customHeight="1" thickBot="1">
      <c r="A65" s="1385"/>
      <c r="B65" s="1387"/>
      <c r="C65" s="832"/>
      <c r="D65" s="1023"/>
      <c r="E65" s="1025"/>
      <c r="F65" s="103"/>
      <c r="G65" s="1028"/>
      <c r="H65" s="149"/>
      <c r="I65" s="150"/>
      <c r="J65" s="806"/>
      <c r="K65" s="807"/>
      <c r="L65" s="1028"/>
      <c r="M65" s="808"/>
      <c r="N65" s="845"/>
      <c r="O65" s="866" t="s">
        <v>199</v>
      </c>
      <c r="P65" s="835">
        <v>30</v>
      </c>
      <c r="Q65" s="26" t="s">
        <v>198</v>
      </c>
      <c r="R65" s="380">
        <v>6.6000000000000003E-2</v>
      </c>
      <c r="S65" s="106">
        <v>40745</v>
      </c>
      <c r="T65" s="449" t="s">
        <v>469</v>
      </c>
      <c r="U65" s="361">
        <v>560000000</v>
      </c>
      <c r="V65" s="374" t="s">
        <v>48</v>
      </c>
      <c r="W65" s="459" t="s">
        <v>201</v>
      </c>
    </row>
    <row r="66" spans="1:23" ht="30.75" customHeight="1">
      <c r="A66" s="157"/>
      <c r="B66" s="157"/>
      <c r="C66" s="867"/>
      <c r="D66" s="1107"/>
      <c r="E66" s="159"/>
      <c r="F66" s="160"/>
      <c r="G66" s="161"/>
      <c r="H66" s="162"/>
      <c r="I66" s="162"/>
      <c r="J66" s="868"/>
      <c r="K66" s="869"/>
      <c r="L66" s="163"/>
      <c r="M66" s="870"/>
      <c r="N66" s="870"/>
      <c r="O66" s="869"/>
      <c r="P66" s="871"/>
      <c r="Q66" s="164"/>
      <c r="R66" s="165"/>
      <c r="S66" s="166"/>
      <c r="T66" s="167"/>
      <c r="U66" s="168"/>
      <c r="V66" s="169"/>
    </row>
    <row r="67" spans="1:23" ht="30.75" customHeight="1" thickBot="1">
      <c r="D67" s="4"/>
      <c r="E67" s="1038"/>
      <c r="F67" s="1013" t="s">
        <v>29</v>
      </c>
      <c r="G67" s="1017">
        <f>SUM(G9:G61)</f>
        <v>81344932551</v>
      </c>
      <c r="K67" s="487"/>
      <c r="L67" s="16"/>
      <c r="M67" s="16"/>
      <c r="N67" s="1016"/>
      <c r="O67" s="1016"/>
      <c r="P67" s="1016"/>
      <c r="Q67" s="16"/>
      <c r="R67" s="1038"/>
      <c r="S67" s="1038"/>
      <c r="T67" s="1038" t="s">
        <v>197</v>
      </c>
      <c r="U67" s="603">
        <f>SUM(U9:U65)-U53-U63-U64-U62</f>
        <v>63927535398.382797</v>
      </c>
      <c r="V67" s="365"/>
    </row>
    <row r="68" spans="1:23" ht="30.75" customHeight="1" thickTop="1" thickBot="1">
      <c r="D68" s="4"/>
      <c r="E68" s="4"/>
      <c r="F68" s="1016"/>
      <c r="G68" s="15"/>
      <c r="L68" s="16"/>
      <c r="M68" s="16"/>
      <c r="N68" s="1016"/>
      <c r="O68" s="1038"/>
      <c r="P68" s="1038"/>
      <c r="Q68" s="1038"/>
      <c r="R68" s="124"/>
      <c r="S68" s="1381" t="s">
        <v>531</v>
      </c>
      <c r="T68" s="1381"/>
      <c r="U68" s="381">
        <f>U53+U63+U64</f>
        <v>403000000</v>
      </c>
      <c r="V68" s="170"/>
    </row>
    <row r="69" spans="1:23" ht="15" customHeight="1" thickTop="1" thickBot="1">
      <c r="D69" s="4"/>
      <c r="E69" s="4"/>
      <c r="F69" s="1016"/>
      <c r="G69" s="15"/>
      <c r="L69" s="1013"/>
      <c r="M69" s="1013"/>
      <c r="N69" s="1013" t="s">
        <v>196</v>
      </c>
      <c r="O69" s="1382">
        <f>G67-U67+L57-(R54-U54)-U62</f>
        <v>11863703572.617203</v>
      </c>
      <c r="P69" s="1383"/>
      <c r="Q69" s="1016"/>
      <c r="R69" s="1038"/>
      <c r="S69" s="1038"/>
      <c r="T69" s="1038"/>
      <c r="U69" s="15"/>
    </row>
    <row r="70" spans="1:23" ht="15" customHeight="1" thickTop="1">
      <c r="A70" s="1370" t="s">
        <v>324</v>
      </c>
      <c r="B70" s="1370"/>
      <c r="C70" s="1370"/>
      <c r="D70" s="1370"/>
      <c r="E70" s="1370"/>
      <c r="F70" s="1370"/>
      <c r="G70" s="1370"/>
      <c r="H70" s="1370"/>
      <c r="I70" s="1370"/>
      <c r="J70" s="1370"/>
      <c r="K70" s="1370"/>
      <c r="L70" s="1370"/>
      <c r="M70" s="1370"/>
      <c r="N70" s="1370"/>
      <c r="O70" s="1370"/>
      <c r="P70" s="1370"/>
      <c r="Q70" s="1370"/>
      <c r="R70" s="1370"/>
      <c r="S70" s="1370"/>
      <c r="T70" s="1370"/>
      <c r="U70" s="1370"/>
      <c r="V70" s="1370"/>
    </row>
    <row r="71" spans="1:23" ht="15" customHeight="1">
      <c r="A71" s="1370"/>
      <c r="B71" s="1370"/>
      <c r="C71" s="1370"/>
      <c r="D71" s="1370"/>
      <c r="E71" s="1370"/>
      <c r="F71" s="1370"/>
      <c r="G71" s="1370"/>
      <c r="H71" s="1370"/>
      <c r="I71" s="1370"/>
      <c r="J71" s="1370"/>
      <c r="K71" s="1370"/>
      <c r="L71" s="1370"/>
      <c r="M71" s="1370"/>
      <c r="N71" s="1370"/>
      <c r="O71" s="1370"/>
      <c r="P71" s="1370"/>
      <c r="Q71" s="1370"/>
      <c r="R71" s="1370"/>
      <c r="S71" s="1370"/>
      <c r="T71" s="1370"/>
      <c r="U71" s="1370"/>
      <c r="V71" s="1370"/>
    </row>
    <row r="72" spans="1:23" ht="15" customHeight="1">
      <c r="A72" s="1370" t="s">
        <v>195</v>
      </c>
      <c r="B72" s="1370"/>
      <c r="C72" s="1370"/>
      <c r="D72" s="1370"/>
      <c r="E72" s="1370"/>
      <c r="F72" s="1370"/>
      <c r="G72" s="1370"/>
      <c r="H72" s="1370"/>
      <c r="I72" s="1370"/>
      <c r="J72" s="1370"/>
      <c r="K72" s="1370"/>
      <c r="L72" s="1370"/>
      <c r="M72" s="1370"/>
      <c r="N72" s="1370"/>
      <c r="O72" s="1370"/>
      <c r="P72" s="1370"/>
      <c r="Q72" s="1370"/>
      <c r="R72" s="1370"/>
      <c r="S72" s="1370"/>
      <c r="T72" s="1370"/>
      <c r="U72" s="1370"/>
      <c r="V72" s="1370"/>
    </row>
    <row r="73" spans="1:23" s="1015" customFormat="1" ht="15" customHeight="1">
      <c r="A73" s="1377" t="s">
        <v>489</v>
      </c>
      <c r="B73" s="1377"/>
      <c r="C73" s="1377"/>
      <c r="D73" s="1377"/>
      <c r="E73" s="1377"/>
      <c r="F73" s="1377"/>
      <c r="G73" s="1377"/>
      <c r="H73" s="1377"/>
      <c r="I73" s="1377"/>
      <c r="J73" s="1377"/>
      <c r="K73" s="1377"/>
      <c r="L73" s="1377"/>
      <c r="M73" s="1377"/>
      <c r="N73" s="1377"/>
      <c r="O73" s="1377"/>
      <c r="P73" s="1377"/>
      <c r="Q73" s="1377"/>
      <c r="R73" s="1377"/>
      <c r="S73" s="1377"/>
      <c r="T73" s="1377"/>
      <c r="U73" s="1377"/>
      <c r="V73" s="1377"/>
    </row>
    <row r="74" spans="1:23" ht="14.25" customHeight="1">
      <c r="A74" s="1370" t="s">
        <v>194</v>
      </c>
      <c r="B74" s="1370"/>
      <c r="C74" s="1370"/>
      <c r="D74" s="1370"/>
      <c r="E74" s="1370"/>
      <c r="F74" s="1370"/>
      <c r="G74" s="1370"/>
      <c r="H74" s="1370"/>
      <c r="I74" s="1370"/>
      <c r="J74" s="1370"/>
      <c r="K74" s="1370"/>
      <c r="L74" s="1370"/>
      <c r="M74" s="1370"/>
      <c r="N74" s="1370"/>
      <c r="O74" s="1370"/>
      <c r="P74" s="1370"/>
      <c r="Q74" s="1370"/>
      <c r="R74" s="1370"/>
      <c r="S74" s="1370"/>
      <c r="T74" s="1370"/>
      <c r="U74" s="1370"/>
      <c r="V74" s="1370"/>
    </row>
    <row r="75" spans="1:23" ht="14.25" customHeight="1">
      <c r="A75" s="1370" t="s">
        <v>239</v>
      </c>
      <c r="B75" s="1370"/>
      <c r="C75" s="1370"/>
      <c r="D75" s="1370"/>
      <c r="E75" s="1370"/>
      <c r="F75" s="1370"/>
      <c r="G75" s="1370"/>
      <c r="H75" s="1370"/>
      <c r="I75" s="1370"/>
      <c r="J75" s="1370"/>
      <c r="K75" s="1370"/>
      <c r="L75" s="1370"/>
      <c r="M75" s="1370"/>
      <c r="N75" s="1370"/>
      <c r="O75" s="1370"/>
      <c r="P75" s="1370"/>
      <c r="Q75" s="1370"/>
      <c r="R75" s="1370"/>
      <c r="S75" s="1370"/>
      <c r="T75" s="1370"/>
      <c r="U75" s="1370"/>
      <c r="V75" s="1370"/>
    </row>
    <row r="76" spans="1:23" s="1015" customFormat="1" ht="14.25" customHeight="1">
      <c r="A76" s="1297" t="s">
        <v>193</v>
      </c>
      <c r="B76" s="1297"/>
      <c r="C76" s="1297"/>
      <c r="D76" s="1297"/>
      <c r="E76" s="1297"/>
      <c r="F76" s="1297"/>
      <c r="G76" s="1297"/>
      <c r="H76" s="1297"/>
      <c r="I76" s="1297"/>
      <c r="J76" s="1297"/>
      <c r="K76" s="1297"/>
      <c r="L76" s="1297"/>
      <c r="M76" s="1297"/>
      <c r="N76" s="1297"/>
      <c r="O76" s="1297"/>
      <c r="P76" s="1297"/>
      <c r="Q76" s="1297"/>
      <c r="R76" s="1297"/>
      <c r="S76" s="1297"/>
      <c r="T76" s="1297"/>
      <c r="U76" s="1297"/>
      <c r="V76" s="1297"/>
    </row>
    <row r="77" spans="1:23" ht="15" customHeight="1">
      <c r="A77" s="1370" t="s">
        <v>192</v>
      </c>
      <c r="B77" s="1370"/>
      <c r="C77" s="1370"/>
      <c r="D77" s="1370"/>
      <c r="E77" s="1370"/>
      <c r="F77" s="1370"/>
      <c r="G77" s="1370"/>
      <c r="H77" s="1370"/>
      <c r="I77" s="1370"/>
      <c r="J77" s="1370"/>
      <c r="K77" s="1370"/>
      <c r="L77" s="1370"/>
      <c r="M77" s="1370"/>
      <c r="N77" s="1370"/>
      <c r="O77" s="1370"/>
      <c r="P77" s="1370"/>
      <c r="Q77" s="1370"/>
      <c r="R77" s="1370"/>
      <c r="S77" s="1370"/>
      <c r="T77" s="1370"/>
      <c r="U77" s="1370"/>
      <c r="V77" s="1370"/>
    </row>
    <row r="78" spans="1:23" s="1015" customFormat="1" ht="15" customHeight="1">
      <c r="A78" s="1297" t="s">
        <v>325</v>
      </c>
      <c r="B78" s="1297"/>
      <c r="C78" s="1297"/>
      <c r="D78" s="1297"/>
      <c r="E78" s="1297"/>
      <c r="F78" s="1297"/>
      <c r="G78" s="1297"/>
      <c r="H78" s="1297"/>
      <c r="I78" s="1297"/>
      <c r="J78" s="1297"/>
      <c r="K78" s="1297"/>
      <c r="L78" s="1297"/>
      <c r="M78" s="1297"/>
      <c r="N78" s="1297"/>
      <c r="O78" s="1297"/>
      <c r="P78" s="1297"/>
      <c r="Q78" s="1297"/>
      <c r="R78" s="1297"/>
      <c r="S78" s="1297"/>
      <c r="T78" s="1297"/>
      <c r="U78" s="1297"/>
      <c r="V78" s="1297"/>
    </row>
    <row r="79" spans="1:23" s="1015" customFormat="1" ht="15" customHeight="1">
      <c r="A79" s="1297" t="s">
        <v>191</v>
      </c>
      <c r="B79" s="1297"/>
      <c r="C79" s="1297"/>
      <c r="D79" s="1297"/>
      <c r="E79" s="1297"/>
      <c r="F79" s="1297"/>
      <c r="G79" s="1297"/>
      <c r="H79" s="1297"/>
      <c r="I79" s="1297"/>
      <c r="J79" s="1297"/>
      <c r="K79" s="1297"/>
      <c r="L79" s="1297"/>
      <c r="M79" s="1297"/>
      <c r="N79" s="1297"/>
      <c r="O79" s="1297"/>
      <c r="P79" s="1297"/>
      <c r="Q79" s="1297"/>
      <c r="R79" s="1297"/>
      <c r="S79" s="1297"/>
      <c r="T79" s="1297"/>
      <c r="U79" s="1297"/>
      <c r="V79" s="1297"/>
    </row>
    <row r="80" spans="1:23" s="1015" customFormat="1" ht="15" customHeight="1">
      <c r="A80" s="1297"/>
      <c r="B80" s="1297"/>
      <c r="C80" s="1297"/>
      <c r="D80" s="1297"/>
      <c r="E80" s="1297"/>
      <c r="F80" s="1297"/>
      <c r="G80" s="1297"/>
      <c r="H80" s="1297"/>
      <c r="I80" s="1297"/>
      <c r="J80" s="1297"/>
      <c r="K80" s="1297"/>
      <c r="L80" s="1297"/>
      <c r="M80" s="1297"/>
      <c r="N80" s="1297"/>
      <c r="O80" s="1297"/>
      <c r="P80" s="1297"/>
      <c r="Q80" s="1297"/>
      <c r="R80" s="1297"/>
      <c r="S80" s="1297"/>
      <c r="T80" s="1297"/>
      <c r="U80" s="1297"/>
      <c r="V80" s="1297"/>
    </row>
    <row r="81" spans="1:22" s="1015" customFormat="1" ht="15" customHeight="1">
      <c r="A81" s="1297"/>
      <c r="B81" s="1297"/>
      <c r="C81" s="1297"/>
      <c r="D81" s="1297"/>
      <c r="E81" s="1297"/>
      <c r="F81" s="1297"/>
      <c r="G81" s="1297"/>
      <c r="H81" s="1297"/>
      <c r="I81" s="1297"/>
      <c r="J81" s="1297"/>
      <c r="K81" s="1297"/>
      <c r="L81" s="1297"/>
      <c r="M81" s="1297"/>
      <c r="N81" s="1297"/>
      <c r="O81" s="1297"/>
      <c r="P81" s="1297"/>
      <c r="Q81" s="1297"/>
      <c r="R81" s="1297"/>
      <c r="S81" s="1297"/>
      <c r="T81" s="1297"/>
      <c r="U81" s="1297"/>
      <c r="V81" s="1297"/>
    </row>
    <row r="82" spans="1:22" ht="15" customHeight="1">
      <c r="A82" s="1370" t="s">
        <v>190</v>
      </c>
      <c r="B82" s="1370"/>
      <c r="C82" s="1370"/>
      <c r="D82" s="1370"/>
      <c r="E82" s="1370"/>
      <c r="F82" s="1370"/>
      <c r="G82" s="1370"/>
      <c r="H82" s="1370"/>
      <c r="I82" s="1370"/>
      <c r="J82" s="1370"/>
      <c r="K82" s="1370"/>
      <c r="L82" s="1370"/>
      <c r="M82" s="1370"/>
      <c r="N82" s="1370"/>
      <c r="O82" s="1370"/>
      <c r="P82" s="1370"/>
      <c r="Q82" s="1370"/>
      <c r="R82" s="1370"/>
      <c r="S82" s="1370"/>
      <c r="T82" s="1370"/>
      <c r="U82" s="1370"/>
      <c r="V82" s="1370"/>
    </row>
    <row r="83" spans="1:22" ht="15" customHeight="1">
      <c r="A83" s="1370" t="s">
        <v>189</v>
      </c>
      <c r="B83" s="1370"/>
      <c r="C83" s="1370"/>
      <c r="D83" s="1370"/>
      <c r="E83" s="1370"/>
      <c r="F83" s="1370"/>
      <c r="G83" s="1370"/>
      <c r="H83" s="1370"/>
      <c r="I83" s="1370"/>
      <c r="J83" s="1370"/>
      <c r="K83" s="1370"/>
      <c r="L83" s="1370"/>
      <c r="M83" s="1370"/>
      <c r="N83" s="1370"/>
      <c r="O83" s="1370"/>
      <c r="P83" s="1370"/>
      <c r="Q83" s="1370"/>
      <c r="R83" s="1370"/>
      <c r="S83" s="1370"/>
      <c r="T83" s="1370"/>
      <c r="U83" s="1370"/>
      <c r="V83" s="1370"/>
    </row>
    <row r="84" spans="1:22" ht="15" customHeight="1">
      <c r="A84" s="1368" t="s">
        <v>273</v>
      </c>
      <c r="B84" s="1368"/>
      <c r="C84" s="1368"/>
      <c r="D84" s="1368"/>
      <c r="E84" s="1368"/>
      <c r="F84" s="1368"/>
      <c r="G84" s="1368"/>
      <c r="H84" s="1368"/>
      <c r="I84" s="1368"/>
      <c r="J84" s="1368"/>
      <c r="K84" s="1368"/>
      <c r="L84" s="1368"/>
      <c r="M84" s="1368"/>
      <c r="N84" s="1368"/>
      <c r="O84" s="1368"/>
      <c r="P84" s="1368"/>
      <c r="Q84" s="1368"/>
      <c r="R84" s="1368"/>
      <c r="S84" s="1368"/>
      <c r="T84" s="1368"/>
      <c r="U84" s="1368"/>
      <c r="V84" s="1368"/>
    </row>
    <row r="85" spans="1:22" ht="15" customHeight="1">
      <c r="A85" s="1370" t="s">
        <v>188</v>
      </c>
      <c r="B85" s="1370"/>
      <c r="C85" s="1370"/>
      <c r="D85" s="1370"/>
      <c r="E85" s="1370"/>
      <c r="F85" s="1370"/>
      <c r="G85" s="1370"/>
      <c r="H85" s="1370"/>
      <c r="I85" s="1370"/>
      <c r="J85" s="1370"/>
      <c r="K85" s="1370"/>
      <c r="L85" s="1370"/>
      <c r="M85" s="1370"/>
      <c r="N85" s="1370"/>
      <c r="O85" s="1370"/>
      <c r="P85" s="1370"/>
      <c r="Q85" s="1370"/>
      <c r="R85" s="1370"/>
      <c r="S85" s="1370"/>
      <c r="T85" s="1370"/>
      <c r="U85" s="1370"/>
      <c r="V85" s="1370"/>
    </row>
    <row r="86" spans="1:22" ht="15" customHeight="1">
      <c r="A86" s="1370" t="s">
        <v>187</v>
      </c>
      <c r="B86" s="1370"/>
      <c r="C86" s="1370"/>
      <c r="D86" s="1370"/>
      <c r="E86" s="1370"/>
      <c r="F86" s="1370"/>
      <c r="G86" s="1370"/>
      <c r="H86" s="1370"/>
      <c r="I86" s="1370"/>
      <c r="J86" s="1370"/>
      <c r="K86" s="1370"/>
      <c r="L86" s="1370"/>
      <c r="M86" s="1370"/>
      <c r="N86" s="1370"/>
      <c r="O86" s="1370"/>
      <c r="P86" s="1370"/>
      <c r="Q86" s="1370"/>
      <c r="R86" s="1370"/>
      <c r="S86" s="1370"/>
      <c r="T86" s="1370"/>
      <c r="U86" s="1370"/>
      <c r="V86" s="1370"/>
    </row>
    <row r="87" spans="1:22" ht="15" customHeight="1">
      <c r="A87" s="1368" t="s">
        <v>312</v>
      </c>
      <c r="B87" s="1368"/>
      <c r="C87" s="1368"/>
      <c r="D87" s="1368"/>
      <c r="E87" s="1368"/>
      <c r="F87" s="1368"/>
      <c r="G87" s="1368"/>
      <c r="H87" s="1368"/>
      <c r="I87" s="1368"/>
      <c r="J87" s="1368"/>
      <c r="K87" s="1368"/>
      <c r="L87" s="1368"/>
      <c r="M87" s="1368"/>
      <c r="N87" s="1368"/>
      <c r="O87" s="1368"/>
      <c r="P87" s="1368"/>
      <c r="Q87" s="1368"/>
      <c r="R87" s="1368"/>
      <c r="S87" s="1368"/>
      <c r="T87" s="1368"/>
      <c r="U87" s="1368"/>
      <c r="V87" s="1368"/>
    </row>
    <row r="88" spans="1:22" ht="15" customHeight="1">
      <c r="A88" s="1370" t="s">
        <v>186</v>
      </c>
      <c r="B88" s="1370"/>
      <c r="C88" s="1370"/>
      <c r="D88" s="1370"/>
      <c r="E88" s="1370"/>
      <c r="F88" s="1370"/>
      <c r="G88" s="1370"/>
      <c r="H88" s="1370"/>
      <c r="I88" s="1370"/>
      <c r="J88" s="1370"/>
      <c r="K88" s="1370"/>
      <c r="L88" s="1370"/>
      <c r="M88" s="1370"/>
      <c r="N88" s="1370"/>
      <c r="O88" s="1370"/>
      <c r="P88" s="1370"/>
      <c r="Q88" s="1370"/>
      <c r="R88" s="1370"/>
      <c r="S88" s="1370"/>
      <c r="T88" s="1370"/>
      <c r="U88" s="1370"/>
      <c r="V88" s="1370"/>
    </row>
    <row r="89" spans="1:22" ht="15" customHeight="1">
      <c r="A89" s="1370" t="s">
        <v>185</v>
      </c>
      <c r="B89" s="1370"/>
      <c r="C89" s="1370"/>
      <c r="D89" s="1370"/>
      <c r="E89" s="1370"/>
      <c r="F89" s="1370"/>
      <c r="G89" s="1370"/>
      <c r="H89" s="1370"/>
      <c r="I89" s="1370"/>
      <c r="J89" s="1370"/>
      <c r="K89" s="1370"/>
      <c r="L89" s="1370"/>
      <c r="M89" s="1370"/>
      <c r="N89" s="1370"/>
      <c r="O89" s="1370"/>
      <c r="P89" s="1370"/>
      <c r="Q89" s="1370"/>
      <c r="R89" s="1370"/>
      <c r="S89" s="1370"/>
      <c r="T89" s="1370"/>
      <c r="U89" s="1370"/>
      <c r="V89" s="1370"/>
    </row>
    <row r="90" spans="1:22" ht="15" customHeight="1">
      <c r="A90" s="1367" t="s">
        <v>238</v>
      </c>
      <c r="B90" s="1367"/>
      <c r="C90" s="1367"/>
      <c r="D90" s="1367"/>
      <c r="E90" s="1367"/>
      <c r="F90" s="1367"/>
      <c r="G90" s="1367"/>
      <c r="H90" s="1367"/>
      <c r="I90" s="1367"/>
      <c r="J90" s="1367"/>
      <c r="K90" s="1367"/>
      <c r="L90" s="1367"/>
      <c r="M90" s="1367"/>
      <c r="N90" s="1367"/>
      <c r="O90" s="1367"/>
      <c r="P90" s="1367"/>
      <c r="Q90" s="1367"/>
      <c r="R90" s="1367"/>
      <c r="S90" s="1367"/>
      <c r="T90" s="1367"/>
      <c r="U90" s="1367"/>
      <c r="V90" s="1367"/>
    </row>
    <row r="91" spans="1:22" ht="15" customHeight="1">
      <c r="A91" s="1367"/>
      <c r="B91" s="1367"/>
      <c r="C91" s="1367"/>
      <c r="D91" s="1367"/>
      <c r="E91" s="1367"/>
      <c r="F91" s="1367"/>
      <c r="G91" s="1367"/>
      <c r="H91" s="1367"/>
      <c r="I91" s="1367"/>
      <c r="J91" s="1367"/>
      <c r="K91" s="1367"/>
      <c r="L91" s="1367"/>
      <c r="M91" s="1367"/>
      <c r="N91" s="1367"/>
      <c r="O91" s="1367"/>
      <c r="P91" s="1367"/>
      <c r="Q91" s="1367"/>
      <c r="R91" s="1367"/>
      <c r="S91" s="1367"/>
      <c r="T91" s="1367"/>
      <c r="U91" s="1367"/>
      <c r="V91" s="1367"/>
    </row>
    <row r="92" spans="1:22" ht="15" customHeight="1">
      <c r="A92" s="1368" t="s">
        <v>237</v>
      </c>
      <c r="B92" s="1368"/>
      <c r="C92" s="1368"/>
      <c r="D92" s="1368"/>
      <c r="E92" s="1368"/>
      <c r="F92" s="1368"/>
      <c r="G92" s="1368"/>
      <c r="H92" s="1368"/>
      <c r="I92" s="1368"/>
      <c r="J92" s="1368"/>
      <c r="K92" s="1368"/>
      <c r="L92" s="1368"/>
      <c r="M92" s="1368"/>
      <c r="N92" s="1368"/>
      <c r="O92" s="1368"/>
      <c r="P92" s="1368"/>
      <c r="Q92" s="1368"/>
      <c r="R92" s="1368"/>
      <c r="S92" s="1368"/>
      <c r="T92" s="1368"/>
      <c r="U92" s="1368"/>
      <c r="V92" s="1368"/>
    </row>
    <row r="93" spans="1:22" ht="15" customHeight="1">
      <c r="A93" s="1367" t="s">
        <v>184</v>
      </c>
      <c r="B93" s="1367"/>
      <c r="C93" s="1367"/>
      <c r="D93" s="1367"/>
      <c r="E93" s="1367"/>
      <c r="F93" s="1367"/>
      <c r="G93" s="1367"/>
      <c r="H93" s="1367"/>
      <c r="I93" s="1367"/>
      <c r="J93" s="1367"/>
      <c r="K93" s="1367"/>
      <c r="L93" s="1367"/>
      <c r="M93" s="1367"/>
      <c r="N93" s="1367"/>
      <c r="O93" s="1367"/>
      <c r="P93" s="1367"/>
      <c r="Q93" s="1367"/>
      <c r="R93" s="1367"/>
      <c r="S93" s="1367"/>
      <c r="T93" s="1367"/>
      <c r="U93" s="1367"/>
      <c r="V93" s="1367"/>
    </row>
    <row r="94" spans="1:22" ht="15" customHeight="1">
      <c r="A94" s="1367"/>
      <c r="B94" s="1367"/>
      <c r="C94" s="1367"/>
      <c r="D94" s="1367"/>
      <c r="E94" s="1367"/>
      <c r="F94" s="1367"/>
      <c r="G94" s="1367"/>
      <c r="H94" s="1367"/>
      <c r="I94" s="1367"/>
      <c r="J94" s="1367"/>
      <c r="K94" s="1367"/>
      <c r="L94" s="1367"/>
      <c r="M94" s="1367"/>
      <c r="N94" s="1367"/>
      <c r="O94" s="1367"/>
      <c r="P94" s="1367"/>
      <c r="Q94" s="1367"/>
      <c r="R94" s="1367"/>
      <c r="S94" s="1367"/>
      <c r="T94" s="1367"/>
      <c r="U94" s="1367"/>
      <c r="V94" s="1367"/>
    </row>
    <row r="95" spans="1:22" ht="15" customHeight="1">
      <c r="A95" s="1370" t="s">
        <v>183</v>
      </c>
      <c r="B95" s="1370"/>
      <c r="C95" s="1370"/>
      <c r="D95" s="1370"/>
      <c r="E95" s="1370"/>
      <c r="F95" s="1370"/>
      <c r="G95" s="1370"/>
      <c r="H95" s="1370"/>
      <c r="I95" s="1370"/>
      <c r="J95" s="1370"/>
      <c r="K95" s="1370"/>
      <c r="L95" s="1370"/>
      <c r="M95" s="1370"/>
      <c r="N95" s="1370"/>
      <c r="O95" s="1370"/>
      <c r="P95" s="1370"/>
      <c r="Q95" s="1370"/>
      <c r="R95" s="1370"/>
      <c r="S95" s="1370"/>
      <c r="T95" s="1370"/>
      <c r="U95" s="1370"/>
      <c r="V95" s="1370"/>
    </row>
    <row r="96" spans="1:22" ht="15" customHeight="1">
      <c r="A96" s="1370" t="s">
        <v>182</v>
      </c>
      <c r="B96" s="1370"/>
      <c r="C96" s="1370"/>
      <c r="D96" s="1370"/>
      <c r="E96" s="1370"/>
      <c r="F96" s="1370"/>
      <c r="G96" s="1370"/>
      <c r="H96" s="1370"/>
      <c r="I96" s="1370"/>
      <c r="J96" s="1370"/>
      <c r="K96" s="1370"/>
      <c r="L96" s="1370"/>
      <c r="M96" s="1370"/>
      <c r="N96" s="1370"/>
      <c r="O96" s="1370"/>
      <c r="P96" s="1370"/>
      <c r="Q96" s="1370"/>
      <c r="R96" s="1370"/>
      <c r="S96" s="1370"/>
      <c r="T96" s="1370"/>
      <c r="U96" s="1370"/>
      <c r="V96" s="1370"/>
    </row>
    <row r="97" spans="1:22" ht="15" customHeight="1">
      <c r="A97" s="1370" t="s">
        <v>181</v>
      </c>
      <c r="B97" s="1370"/>
      <c r="C97" s="1370"/>
      <c r="D97" s="1370"/>
      <c r="E97" s="1370"/>
      <c r="F97" s="1370"/>
      <c r="G97" s="1370"/>
      <c r="H97" s="1370"/>
      <c r="I97" s="1370"/>
      <c r="J97" s="1370"/>
      <c r="K97" s="1370"/>
      <c r="L97" s="1370"/>
      <c r="M97" s="1370"/>
      <c r="N97" s="1370"/>
      <c r="O97" s="1370"/>
      <c r="P97" s="1370"/>
      <c r="Q97" s="1370"/>
      <c r="R97" s="1370"/>
      <c r="S97" s="1370"/>
      <c r="T97" s="1370"/>
      <c r="U97" s="1370"/>
      <c r="V97" s="1370"/>
    </row>
    <row r="98" spans="1:22" ht="15" customHeight="1">
      <c r="A98" s="1370" t="s">
        <v>180</v>
      </c>
      <c r="B98" s="1370"/>
      <c r="C98" s="1370"/>
      <c r="D98" s="1370"/>
      <c r="E98" s="1370"/>
      <c r="F98" s="1370"/>
      <c r="G98" s="1370"/>
      <c r="H98" s="1370"/>
      <c r="I98" s="1370"/>
      <c r="J98" s="1370"/>
      <c r="K98" s="1370"/>
      <c r="L98" s="1370"/>
      <c r="M98" s="1370"/>
      <c r="N98" s="1370"/>
      <c r="O98" s="1370"/>
      <c r="P98" s="1370"/>
      <c r="Q98" s="1370"/>
      <c r="R98" s="1370"/>
      <c r="S98" s="1370"/>
      <c r="T98" s="1370"/>
      <c r="U98" s="1370"/>
      <c r="V98" s="1370"/>
    </row>
    <row r="99" spans="1:22" ht="15" customHeight="1">
      <c r="A99" s="1367" t="s">
        <v>337</v>
      </c>
      <c r="B99" s="1367"/>
      <c r="C99" s="1367"/>
      <c r="D99" s="1367"/>
      <c r="E99" s="1367"/>
      <c r="F99" s="1367"/>
      <c r="G99" s="1367"/>
      <c r="H99" s="1367"/>
      <c r="I99" s="1367"/>
      <c r="J99" s="1367"/>
      <c r="K99" s="1367"/>
      <c r="L99" s="1367"/>
      <c r="M99" s="1367"/>
      <c r="N99" s="1367"/>
      <c r="O99" s="1367"/>
      <c r="P99" s="1367"/>
      <c r="Q99" s="1367"/>
      <c r="R99" s="1367"/>
      <c r="S99" s="1367"/>
      <c r="T99" s="1367"/>
      <c r="U99" s="1367"/>
      <c r="V99" s="1367"/>
    </row>
    <row r="100" spans="1:22" ht="15" customHeight="1">
      <c r="A100" s="1367"/>
      <c r="B100" s="1367"/>
      <c r="C100" s="1367"/>
      <c r="D100" s="1367"/>
      <c r="E100" s="1367"/>
      <c r="F100" s="1367"/>
      <c r="G100" s="1367"/>
      <c r="H100" s="1367"/>
      <c r="I100" s="1367"/>
      <c r="J100" s="1367"/>
      <c r="K100" s="1367"/>
      <c r="L100" s="1367"/>
      <c r="M100" s="1367"/>
      <c r="N100" s="1367"/>
      <c r="O100" s="1367"/>
      <c r="P100" s="1367"/>
      <c r="Q100" s="1367"/>
      <c r="R100" s="1367"/>
      <c r="S100" s="1367"/>
      <c r="T100" s="1367"/>
      <c r="U100" s="1367"/>
      <c r="V100" s="1367"/>
    </row>
    <row r="101" spans="1:22" ht="15" customHeight="1">
      <c r="A101" s="1368" t="s">
        <v>179</v>
      </c>
      <c r="B101" s="1368"/>
      <c r="C101" s="1368"/>
      <c r="D101" s="1368"/>
      <c r="E101" s="1368"/>
      <c r="F101" s="1368"/>
      <c r="G101" s="1368"/>
      <c r="H101" s="1368"/>
      <c r="I101" s="1368"/>
      <c r="J101" s="1368"/>
      <c r="K101" s="1368"/>
      <c r="L101" s="1368"/>
      <c r="M101" s="1368"/>
      <c r="N101" s="1368"/>
      <c r="O101" s="1368"/>
      <c r="P101" s="1368"/>
      <c r="Q101" s="1368"/>
      <c r="R101" s="1368"/>
      <c r="S101" s="1368"/>
      <c r="T101" s="1368"/>
      <c r="U101" s="1368"/>
      <c r="V101" s="1368"/>
    </row>
    <row r="102" spans="1:22" ht="15" customHeight="1">
      <c r="A102" s="1367" t="s">
        <v>178</v>
      </c>
      <c r="B102" s="1367"/>
      <c r="C102" s="1367"/>
      <c r="D102" s="1367"/>
      <c r="E102" s="1367"/>
      <c r="F102" s="1367"/>
      <c r="G102" s="1367"/>
      <c r="H102" s="1367"/>
      <c r="I102" s="1367"/>
      <c r="J102" s="1367"/>
      <c r="K102" s="1367"/>
      <c r="L102" s="1367"/>
      <c r="M102" s="1367"/>
      <c r="N102" s="1367"/>
      <c r="O102" s="1367"/>
      <c r="P102" s="1367"/>
      <c r="Q102" s="1367"/>
      <c r="R102" s="1367"/>
      <c r="S102" s="1367"/>
      <c r="T102" s="1367"/>
      <c r="U102" s="1367"/>
      <c r="V102" s="1367"/>
    </row>
    <row r="103" spans="1:22" ht="15" customHeight="1">
      <c r="A103" s="1367"/>
      <c r="B103" s="1367"/>
      <c r="C103" s="1367"/>
      <c r="D103" s="1367"/>
      <c r="E103" s="1367"/>
      <c r="F103" s="1367"/>
      <c r="G103" s="1367"/>
      <c r="H103" s="1367"/>
      <c r="I103" s="1367"/>
      <c r="J103" s="1367"/>
      <c r="K103" s="1367"/>
      <c r="L103" s="1367"/>
      <c r="M103" s="1367"/>
      <c r="N103" s="1367"/>
      <c r="O103" s="1367"/>
      <c r="P103" s="1367"/>
      <c r="Q103" s="1367"/>
      <c r="R103" s="1367"/>
      <c r="S103" s="1367"/>
      <c r="T103" s="1367"/>
      <c r="U103" s="1367"/>
      <c r="V103" s="1367"/>
    </row>
    <row r="104" spans="1:22" ht="15" customHeight="1">
      <c r="A104" s="1369" t="s">
        <v>240</v>
      </c>
      <c r="B104" s="1369"/>
      <c r="C104" s="1369"/>
      <c r="D104" s="1369"/>
      <c r="E104" s="1369"/>
      <c r="F104" s="1369"/>
      <c r="G104" s="1369"/>
      <c r="H104" s="1369"/>
      <c r="I104" s="1369"/>
      <c r="J104" s="1369"/>
      <c r="K104" s="1369"/>
      <c r="L104" s="1369"/>
      <c r="M104" s="1369"/>
      <c r="N104" s="1369"/>
      <c r="O104" s="1369"/>
      <c r="P104" s="1369"/>
      <c r="Q104" s="1369"/>
      <c r="R104" s="1369"/>
      <c r="S104" s="1369"/>
      <c r="T104" s="1369"/>
      <c r="U104" s="1369"/>
      <c r="V104" s="1369"/>
    </row>
    <row r="105" spans="1:22" ht="15" customHeight="1">
      <c r="A105" s="1355" t="s">
        <v>327</v>
      </c>
      <c r="B105" s="1355"/>
      <c r="C105" s="1355"/>
      <c r="D105" s="1355"/>
      <c r="E105" s="1355"/>
      <c r="F105" s="1355"/>
      <c r="G105" s="1355"/>
      <c r="H105" s="1355"/>
      <c r="I105" s="1355"/>
      <c r="J105" s="1355"/>
      <c r="K105" s="1355"/>
      <c r="L105" s="1355"/>
      <c r="M105" s="1355"/>
      <c r="N105" s="1355"/>
      <c r="O105" s="1355"/>
      <c r="P105" s="1355"/>
      <c r="Q105" s="1355"/>
      <c r="R105" s="1355"/>
      <c r="S105" s="1355"/>
      <c r="T105" s="1355"/>
      <c r="U105" s="1355"/>
      <c r="V105" s="1355"/>
    </row>
    <row r="106" spans="1:22" ht="14.25" customHeight="1">
      <c r="A106" s="1355"/>
      <c r="B106" s="1355"/>
      <c r="C106" s="1355"/>
      <c r="D106" s="1355"/>
      <c r="E106" s="1355"/>
      <c r="F106" s="1355"/>
      <c r="G106" s="1355"/>
      <c r="H106" s="1355"/>
      <c r="I106" s="1355"/>
      <c r="J106" s="1355"/>
      <c r="K106" s="1355"/>
      <c r="L106" s="1355"/>
      <c r="M106" s="1355"/>
      <c r="N106" s="1355"/>
      <c r="O106" s="1355"/>
      <c r="P106" s="1355"/>
      <c r="Q106" s="1355"/>
      <c r="R106" s="1355"/>
      <c r="S106" s="1355"/>
      <c r="T106" s="1355"/>
      <c r="U106" s="1355"/>
      <c r="V106" s="1355"/>
    </row>
    <row r="107" spans="1:22" ht="15" customHeight="1">
      <c r="A107" s="1247" t="s">
        <v>493</v>
      </c>
      <c r="B107" s="1247"/>
      <c r="C107" s="1247"/>
      <c r="D107" s="1247"/>
      <c r="E107" s="1247"/>
      <c r="F107" s="1247"/>
      <c r="G107" s="1247"/>
      <c r="H107" s="1247"/>
      <c r="I107" s="1247"/>
      <c r="J107" s="1247"/>
      <c r="K107" s="1247"/>
      <c r="L107" s="1247"/>
      <c r="M107" s="1247"/>
      <c r="N107" s="1247"/>
      <c r="O107" s="1247"/>
      <c r="P107" s="1247"/>
      <c r="Q107" s="1247"/>
      <c r="R107" s="1247"/>
      <c r="S107" s="1247"/>
      <c r="T107" s="1247"/>
      <c r="U107" s="1247"/>
      <c r="V107" s="1247"/>
    </row>
    <row r="108" spans="1:22" ht="15" customHeight="1">
      <c r="A108" s="1247" t="s">
        <v>272</v>
      </c>
      <c r="B108" s="1247"/>
      <c r="C108" s="1247"/>
      <c r="D108" s="1247"/>
      <c r="E108" s="1247"/>
      <c r="F108" s="1247"/>
      <c r="G108" s="1247"/>
      <c r="H108" s="1247"/>
      <c r="I108" s="1247"/>
      <c r="J108" s="1247"/>
      <c r="K108" s="1247"/>
      <c r="L108" s="1247"/>
      <c r="M108" s="1247"/>
      <c r="N108" s="1247"/>
      <c r="O108" s="1247"/>
      <c r="P108" s="1247"/>
      <c r="Q108" s="1247"/>
      <c r="R108" s="1247"/>
      <c r="S108" s="1247"/>
      <c r="T108" s="1247"/>
      <c r="U108" s="1247"/>
      <c r="V108" s="1247"/>
    </row>
    <row r="109" spans="1:22" ht="15" customHeight="1">
      <c r="A109" s="1248" t="s">
        <v>316</v>
      </c>
      <c r="B109" s="1248"/>
      <c r="C109" s="1248"/>
      <c r="D109" s="1248"/>
      <c r="E109" s="1248"/>
      <c r="F109" s="1248"/>
      <c r="G109" s="1248"/>
      <c r="H109" s="1248"/>
      <c r="I109" s="1248"/>
      <c r="J109" s="1248"/>
      <c r="K109" s="1248"/>
      <c r="L109" s="1248"/>
      <c r="M109" s="1248"/>
      <c r="N109" s="1248"/>
      <c r="O109" s="1248"/>
      <c r="P109" s="1248"/>
      <c r="Q109" s="1248"/>
      <c r="R109" s="1248"/>
      <c r="S109" s="1248"/>
      <c r="T109" s="1248"/>
      <c r="U109" s="1248"/>
      <c r="V109" s="1248"/>
    </row>
    <row r="110" spans="1:22" ht="15" customHeight="1">
      <c r="A110" s="1248"/>
      <c r="B110" s="1248"/>
      <c r="C110" s="1248"/>
      <c r="D110" s="1248"/>
      <c r="E110" s="1248"/>
      <c r="F110" s="1248"/>
      <c r="G110" s="1248"/>
      <c r="H110" s="1248"/>
      <c r="I110" s="1248"/>
      <c r="J110" s="1248"/>
      <c r="K110" s="1248"/>
      <c r="L110" s="1248"/>
      <c r="M110" s="1248"/>
      <c r="N110" s="1248"/>
      <c r="O110" s="1248"/>
      <c r="P110" s="1248"/>
      <c r="Q110" s="1248"/>
      <c r="R110" s="1248"/>
      <c r="S110" s="1248"/>
      <c r="T110" s="1248"/>
      <c r="U110" s="1248"/>
      <c r="V110" s="1248"/>
    </row>
    <row r="111" spans="1:22" ht="15" customHeight="1">
      <c r="A111" s="1248" t="s">
        <v>488</v>
      </c>
      <c r="B111" s="1248"/>
      <c r="C111" s="1248"/>
      <c r="D111" s="1248"/>
      <c r="E111" s="1248"/>
      <c r="F111" s="1248"/>
      <c r="G111" s="1248"/>
      <c r="H111" s="1248"/>
      <c r="I111" s="1248"/>
      <c r="J111" s="1248"/>
      <c r="K111" s="1248"/>
      <c r="L111" s="1248"/>
      <c r="M111" s="1248"/>
      <c r="N111" s="1248"/>
      <c r="O111" s="1248"/>
      <c r="P111" s="1248"/>
      <c r="Q111" s="1248"/>
      <c r="R111" s="1248"/>
      <c r="S111" s="1248"/>
      <c r="T111" s="1248"/>
      <c r="U111" s="1248"/>
      <c r="V111" s="1248"/>
    </row>
    <row r="112" spans="1:22" ht="15" customHeight="1">
      <c r="A112" s="1248" t="s">
        <v>494</v>
      </c>
      <c r="B112" s="1248"/>
      <c r="C112" s="1248"/>
      <c r="D112" s="1248"/>
      <c r="E112" s="1248"/>
      <c r="F112" s="1248"/>
      <c r="G112" s="1248"/>
      <c r="H112" s="1248"/>
      <c r="I112" s="1248"/>
      <c r="J112" s="1248"/>
      <c r="K112" s="1248"/>
      <c r="L112" s="1248"/>
      <c r="M112" s="1248"/>
      <c r="N112" s="1248"/>
      <c r="O112" s="1248"/>
      <c r="P112" s="1248"/>
      <c r="Q112" s="1248"/>
      <c r="R112" s="1248"/>
      <c r="S112" s="1248"/>
      <c r="T112" s="1248"/>
      <c r="U112" s="1248"/>
      <c r="V112" s="1248"/>
    </row>
    <row r="113" spans="1:22" ht="15" customHeight="1">
      <c r="A113" s="1248"/>
      <c r="B113" s="1248"/>
      <c r="C113" s="1248"/>
      <c r="D113" s="1248"/>
      <c r="E113" s="1248"/>
      <c r="F113" s="1248"/>
      <c r="G113" s="1248"/>
      <c r="H113" s="1248"/>
      <c r="I113" s="1248"/>
      <c r="J113" s="1248"/>
      <c r="K113" s="1248"/>
      <c r="L113" s="1248"/>
      <c r="M113" s="1248"/>
      <c r="N113" s="1248"/>
      <c r="O113" s="1248"/>
      <c r="P113" s="1248"/>
      <c r="Q113" s="1248"/>
      <c r="R113" s="1248"/>
      <c r="S113" s="1248"/>
      <c r="T113" s="1248"/>
      <c r="U113" s="1248"/>
      <c r="V113" s="1248"/>
    </row>
    <row r="114" spans="1:22" ht="15" customHeight="1">
      <c r="A114" s="1248" t="s">
        <v>495</v>
      </c>
      <c r="B114" s="1248"/>
      <c r="C114" s="1248"/>
      <c r="D114" s="1248"/>
      <c r="E114" s="1248"/>
      <c r="F114" s="1248"/>
      <c r="G114" s="1248"/>
      <c r="H114" s="1248"/>
      <c r="I114" s="1248"/>
      <c r="J114" s="1248"/>
      <c r="K114" s="1248"/>
      <c r="L114" s="1248"/>
      <c r="M114" s="1248"/>
      <c r="N114" s="1248"/>
      <c r="O114" s="1248"/>
      <c r="P114" s="1248"/>
      <c r="Q114" s="1248"/>
      <c r="R114" s="1248"/>
      <c r="S114" s="1248"/>
      <c r="T114" s="1248"/>
      <c r="U114" s="1248"/>
      <c r="V114" s="1248"/>
    </row>
    <row r="115" spans="1:22" ht="15" customHeight="1">
      <c r="A115" s="1248" t="s">
        <v>520</v>
      </c>
      <c r="B115" s="1248"/>
      <c r="C115" s="1248"/>
      <c r="D115" s="1248"/>
      <c r="E115" s="1248"/>
      <c r="F115" s="1248"/>
      <c r="G115" s="1248"/>
      <c r="H115" s="1248"/>
      <c r="I115" s="1248"/>
      <c r="J115" s="1248"/>
      <c r="K115" s="1248"/>
      <c r="L115" s="1248"/>
      <c r="M115" s="1248"/>
      <c r="N115" s="1248"/>
      <c r="O115" s="1248"/>
      <c r="P115" s="1248"/>
      <c r="Q115" s="1248"/>
      <c r="R115" s="1248"/>
      <c r="S115" s="1248"/>
      <c r="T115" s="1248"/>
      <c r="U115" s="1248"/>
      <c r="V115" s="1248"/>
    </row>
    <row r="116" spans="1:22" ht="15" customHeight="1">
      <c r="A116" s="1248" t="s">
        <v>521</v>
      </c>
      <c r="B116" s="1248"/>
      <c r="C116" s="1248"/>
      <c r="D116" s="1248"/>
      <c r="E116" s="1248"/>
      <c r="F116" s="1248"/>
      <c r="G116" s="1248"/>
      <c r="H116" s="1248"/>
      <c r="I116" s="1248"/>
      <c r="J116" s="1248"/>
      <c r="K116" s="1248"/>
      <c r="L116" s="1248"/>
      <c r="M116" s="1248"/>
      <c r="N116" s="1248"/>
      <c r="O116" s="1248"/>
      <c r="P116" s="1248"/>
      <c r="Q116" s="1248"/>
      <c r="R116" s="1248"/>
      <c r="S116" s="1248"/>
      <c r="T116" s="1248"/>
      <c r="U116" s="1248"/>
      <c r="V116" s="1248"/>
    </row>
    <row r="117" spans="1:22" ht="15" customHeight="1">
      <c r="A117" s="1248"/>
      <c r="B117" s="1248"/>
      <c r="C117" s="1248"/>
      <c r="D117" s="1248"/>
      <c r="E117" s="1248"/>
      <c r="F117" s="1248"/>
      <c r="G117" s="1248"/>
      <c r="H117" s="1248"/>
      <c r="I117" s="1248"/>
      <c r="J117" s="1248"/>
      <c r="K117" s="1248"/>
      <c r="L117" s="1248"/>
      <c r="M117" s="1248"/>
      <c r="N117" s="1248"/>
      <c r="O117" s="1248"/>
      <c r="P117" s="1248"/>
      <c r="Q117" s="1248"/>
      <c r="R117" s="1248"/>
      <c r="S117" s="1248"/>
      <c r="T117" s="1248"/>
      <c r="U117" s="1248"/>
      <c r="V117" s="1248"/>
    </row>
    <row r="118" spans="1:22" ht="15" customHeight="1">
      <c r="A118" s="1355" t="s">
        <v>563</v>
      </c>
      <c r="B118" s="1355"/>
      <c r="C118" s="1355"/>
      <c r="D118" s="1355"/>
      <c r="E118" s="1355"/>
      <c r="F118" s="1355"/>
      <c r="G118" s="1355"/>
      <c r="H118" s="1355"/>
      <c r="I118" s="1355"/>
      <c r="J118" s="1355"/>
      <c r="K118" s="1355"/>
      <c r="L118" s="1355"/>
      <c r="M118" s="1355"/>
      <c r="N118" s="1355"/>
      <c r="O118" s="1355"/>
      <c r="P118" s="1355"/>
      <c r="Q118" s="1355"/>
      <c r="R118" s="1355"/>
      <c r="S118" s="1355"/>
      <c r="T118" s="1355"/>
      <c r="U118" s="1355"/>
      <c r="V118" s="1355"/>
    </row>
    <row r="119" spans="1:22" ht="15" customHeight="1">
      <c r="A119" s="1355"/>
      <c r="B119" s="1355"/>
      <c r="C119" s="1355"/>
      <c r="D119" s="1355"/>
      <c r="E119" s="1355"/>
      <c r="F119" s="1355"/>
      <c r="G119" s="1355"/>
      <c r="H119" s="1355"/>
      <c r="I119" s="1355"/>
      <c r="J119" s="1355"/>
      <c r="K119" s="1355"/>
      <c r="L119" s="1355"/>
      <c r="M119" s="1355"/>
      <c r="N119" s="1355"/>
      <c r="O119" s="1355"/>
      <c r="P119" s="1355"/>
      <c r="Q119" s="1355"/>
      <c r="R119" s="1355"/>
      <c r="S119" s="1355"/>
      <c r="T119" s="1355"/>
      <c r="U119" s="1355"/>
      <c r="V119" s="1355"/>
    </row>
    <row r="120" spans="1:22" ht="15" customHeight="1">
      <c r="A120" s="1355" t="s">
        <v>559</v>
      </c>
      <c r="B120" s="1355"/>
      <c r="C120" s="1355"/>
      <c r="D120" s="1355"/>
      <c r="E120" s="1355"/>
      <c r="F120" s="1355"/>
      <c r="G120" s="1355"/>
      <c r="H120" s="1355"/>
      <c r="I120" s="1355"/>
      <c r="J120" s="1355"/>
      <c r="K120" s="1355"/>
      <c r="L120" s="1355"/>
      <c r="M120" s="1355"/>
      <c r="N120" s="1355"/>
      <c r="O120" s="1355"/>
      <c r="P120" s="1355"/>
      <c r="Q120" s="1355"/>
      <c r="R120" s="1355"/>
      <c r="S120" s="1355"/>
      <c r="T120" s="1355"/>
      <c r="U120" s="1355"/>
      <c r="V120" s="1355"/>
    </row>
    <row r="121" spans="1:22" ht="15" customHeight="1">
      <c r="A121" s="1355"/>
      <c r="B121" s="1355"/>
      <c r="C121" s="1355"/>
      <c r="D121" s="1355"/>
      <c r="E121" s="1355"/>
      <c r="F121" s="1355"/>
      <c r="G121" s="1355"/>
      <c r="H121" s="1355"/>
      <c r="I121" s="1355"/>
      <c r="J121" s="1355"/>
      <c r="K121" s="1355"/>
      <c r="L121" s="1355"/>
      <c r="M121" s="1355"/>
      <c r="N121" s="1355"/>
      <c r="O121" s="1355"/>
      <c r="P121" s="1355"/>
      <c r="Q121" s="1355"/>
      <c r="R121" s="1355"/>
      <c r="S121" s="1355"/>
      <c r="T121" s="1355"/>
      <c r="U121" s="1355"/>
      <c r="V121" s="1355"/>
    </row>
    <row r="122" spans="1:22" ht="15" customHeight="1">
      <c r="A122" s="1355"/>
      <c r="B122" s="1355"/>
      <c r="C122" s="1355"/>
      <c r="D122" s="1355"/>
      <c r="E122" s="1355"/>
      <c r="F122" s="1355"/>
      <c r="G122" s="1355"/>
      <c r="H122" s="1355"/>
      <c r="I122" s="1355"/>
      <c r="J122" s="1355"/>
      <c r="K122" s="1355"/>
      <c r="L122" s="1355"/>
      <c r="M122" s="1355"/>
      <c r="N122" s="1355"/>
      <c r="O122" s="1355"/>
      <c r="P122" s="1355"/>
      <c r="Q122" s="1355"/>
      <c r="R122" s="1355"/>
      <c r="S122" s="1355"/>
      <c r="T122" s="1355"/>
      <c r="U122" s="1355"/>
      <c r="V122" s="1355"/>
    </row>
    <row r="123" spans="1:22" ht="15" customHeight="1">
      <c r="A123" s="1248" t="s">
        <v>536</v>
      </c>
      <c r="B123" s="1248"/>
      <c r="C123" s="1248"/>
      <c r="D123" s="1248"/>
      <c r="E123" s="1248"/>
      <c r="F123" s="1248"/>
      <c r="G123" s="1248"/>
      <c r="H123" s="1248"/>
      <c r="I123" s="1248"/>
      <c r="J123" s="1248"/>
      <c r="K123" s="1248"/>
      <c r="L123" s="1248"/>
      <c r="M123" s="1248"/>
      <c r="N123" s="1248"/>
      <c r="O123" s="1248"/>
      <c r="P123" s="1248"/>
      <c r="Q123" s="1248"/>
      <c r="R123" s="1248"/>
      <c r="S123" s="1248"/>
      <c r="T123" s="1248"/>
      <c r="U123" s="1248"/>
      <c r="V123" s="1248"/>
    </row>
    <row r="124" spans="1:22" ht="15" customHeight="1">
      <c r="A124" s="1248" t="s">
        <v>562</v>
      </c>
      <c r="B124" s="1248"/>
      <c r="C124" s="1248"/>
      <c r="D124" s="1248"/>
      <c r="E124" s="1248"/>
      <c r="F124" s="1248"/>
      <c r="G124" s="1248"/>
      <c r="H124" s="1248"/>
      <c r="I124" s="1248"/>
      <c r="J124" s="1248"/>
      <c r="K124" s="1248"/>
      <c r="L124" s="1248"/>
      <c r="M124" s="1248"/>
      <c r="N124" s="1248"/>
      <c r="O124" s="1248"/>
      <c r="P124" s="1248"/>
      <c r="Q124" s="1248"/>
      <c r="R124" s="1248"/>
      <c r="S124" s="1248"/>
      <c r="T124" s="1248"/>
      <c r="U124" s="1248"/>
      <c r="V124" s="1248"/>
    </row>
    <row r="125" spans="1:22" ht="15" customHeight="1">
      <c r="A125" s="1355" t="s">
        <v>598</v>
      </c>
      <c r="B125" s="1355"/>
      <c r="C125" s="1355"/>
      <c r="D125" s="1355"/>
      <c r="E125" s="1355"/>
      <c r="F125" s="1355"/>
      <c r="G125" s="1355"/>
      <c r="H125" s="1355"/>
      <c r="I125" s="1355"/>
      <c r="J125" s="1355"/>
      <c r="K125" s="1355"/>
      <c r="L125" s="1355"/>
      <c r="M125" s="1355"/>
      <c r="N125" s="1355"/>
      <c r="O125" s="1355"/>
      <c r="P125" s="1355"/>
      <c r="Q125" s="1355"/>
      <c r="R125" s="1355"/>
      <c r="S125" s="1355"/>
      <c r="T125" s="1355"/>
      <c r="U125" s="1355"/>
      <c r="V125" s="1355"/>
    </row>
    <row r="126" spans="1:22" ht="15" customHeight="1">
      <c r="A126" s="1355" t="s">
        <v>2152</v>
      </c>
      <c r="B126" s="1355"/>
      <c r="C126" s="1355"/>
      <c r="D126" s="1355"/>
      <c r="E126" s="1355"/>
      <c r="F126" s="1355"/>
      <c r="G126" s="1355"/>
      <c r="H126" s="1355"/>
      <c r="I126" s="1355"/>
      <c r="J126" s="1355"/>
      <c r="K126" s="1355"/>
      <c r="L126" s="1355"/>
      <c r="M126" s="1355"/>
      <c r="N126" s="1355"/>
      <c r="O126" s="1355"/>
      <c r="P126" s="1355"/>
      <c r="Q126" s="1355"/>
      <c r="R126" s="1355"/>
      <c r="S126" s="1355"/>
      <c r="T126" s="1355"/>
      <c r="U126" s="1355"/>
      <c r="V126" s="1355"/>
    </row>
    <row r="127" spans="1:22" ht="15" customHeight="1">
      <c r="A127" s="1355" t="s">
        <v>633</v>
      </c>
      <c r="B127" s="1355"/>
      <c r="C127" s="1355"/>
      <c r="D127" s="1355"/>
      <c r="E127" s="1355"/>
      <c r="F127" s="1355"/>
      <c r="G127" s="1355"/>
      <c r="H127" s="1355"/>
      <c r="I127" s="1355"/>
      <c r="J127" s="1355"/>
      <c r="K127" s="1355"/>
      <c r="L127" s="1355"/>
      <c r="M127" s="1355"/>
      <c r="N127" s="1355"/>
      <c r="O127" s="1355"/>
      <c r="P127" s="1355"/>
      <c r="Q127" s="1355"/>
      <c r="R127" s="1355"/>
      <c r="S127" s="1355"/>
      <c r="T127" s="1355"/>
      <c r="U127" s="1355"/>
      <c r="V127" s="1355"/>
    </row>
    <row r="128" spans="1:22" ht="14.25" customHeight="1">
      <c r="A128" s="1355" t="s">
        <v>2078</v>
      </c>
      <c r="B128" s="1355"/>
      <c r="C128" s="1355"/>
      <c r="D128" s="1355"/>
      <c r="E128" s="1355"/>
      <c r="F128" s="1355"/>
      <c r="G128" s="1355"/>
      <c r="H128" s="1355"/>
      <c r="I128" s="1355"/>
      <c r="J128" s="1355"/>
      <c r="K128" s="1355"/>
      <c r="L128" s="1355"/>
      <c r="M128" s="1355"/>
      <c r="N128" s="1355"/>
      <c r="O128" s="1355"/>
      <c r="P128" s="1355"/>
      <c r="Q128" s="1355"/>
      <c r="R128" s="1355"/>
      <c r="S128" s="1355"/>
      <c r="T128" s="1355"/>
      <c r="U128" s="1355"/>
      <c r="V128" s="1355"/>
    </row>
    <row r="129" spans="1:22" ht="14.25" customHeight="1">
      <c r="A129" s="1355" t="s">
        <v>2087</v>
      </c>
      <c r="B129" s="1355"/>
      <c r="C129" s="1355"/>
      <c r="D129" s="1355"/>
      <c r="E129" s="1355"/>
      <c r="F129" s="1355"/>
      <c r="G129" s="1355"/>
      <c r="H129" s="1355"/>
      <c r="I129" s="1355"/>
      <c r="J129" s="1355"/>
      <c r="K129" s="1355"/>
      <c r="L129" s="1355"/>
      <c r="M129" s="1355"/>
      <c r="N129" s="1355"/>
      <c r="O129" s="1355"/>
      <c r="P129" s="1355"/>
      <c r="Q129" s="1355"/>
      <c r="R129" s="1355"/>
      <c r="S129" s="1355"/>
      <c r="T129" s="1355"/>
      <c r="U129" s="1355"/>
      <c r="V129" s="1355"/>
    </row>
    <row r="130" spans="1:22" ht="47.25" customHeight="1">
      <c r="A130" s="1355" t="s">
        <v>2090</v>
      </c>
      <c r="B130" s="1355"/>
      <c r="C130" s="1355"/>
      <c r="D130" s="1355"/>
      <c r="E130" s="1355"/>
      <c r="F130" s="1355"/>
      <c r="G130" s="1355"/>
      <c r="H130" s="1355"/>
      <c r="I130" s="1355"/>
      <c r="J130" s="1355"/>
      <c r="K130" s="1355"/>
      <c r="L130" s="1355"/>
      <c r="M130" s="1355"/>
      <c r="N130" s="1355"/>
      <c r="O130" s="1355"/>
      <c r="P130" s="1355"/>
      <c r="Q130" s="1355"/>
      <c r="R130" s="1355"/>
      <c r="S130" s="1355"/>
      <c r="T130" s="1355"/>
      <c r="U130" s="1355"/>
      <c r="V130" s="1355"/>
    </row>
    <row r="131" spans="1:22">
      <c r="A131" s="1355" t="s">
        <v>2096</v>
      </c>
      <c r="B131" s="1355"/>
      <c r="C131" s="1355"/>
      <c r="D131" s="1355"/>
      <c r="E131" s="1355"/>
      <c r="F131" s="1355"/>
      <c r="G131" s="1355"/>
      <c r="H131" s="1355"/>
      <c r="I131" s="1355"/>
      <c r="J131" s="1355"/>
      <c r="K131" s="1355"/>
      <c r="L131" s="1355"/>
      <c r="M131" s="1355"/>
      <c r="N131" s="1355"/>
      <c r="O131" s="1355"/>
      <c r="P131" s="1355"/>
      <c r="Q131" s="1355"/>
      <c r="R131" s="1355"/>
      <c r="S131" s="1355"/>
      <c r="T131" s="1355"/>
      <c r="U131" s="1355"/>
      <c r="V131" s="1355"/>
    </row>
    <row r="132" spans="1:22">
      <c r="A132" s="1355" t="s">
        <v>2105</v>
      </c>
      <c r="B132" s="1355"/>
      <c r="C132" s="1355"/>
      <c r="D132" s="1355"/>
      <c r="E132" s="1355"/>
      <c r="F132" s="1355"/>
      <c r="G132" s="1355"/>
      <c r="H132" s="1355"/>
      <c r="I132" s="1355"/>
      <c r="J132" s="1355"/>
      <c r="K132" s="1355"/>
      <c r="L132" s="1355"/>
      <c r="M132" s="1355"/>
      <c r="N132" s="1355"/>
      <c r="O132" s="1355"/>
      <c r="P132" s="1355"/>
      <c r="Q132" s="1355"/>
      <c r="R132" s="1355"/>
      <c r="S132" s="1355"/>
      <c r="T132" s="1355"/>
      <c r="U132" s="1355"/>
      <c r="V132" s="1355"/>
    </row>
    <row r="133" spans="1:22">
      <c r="A133" s="1355" t="s">
        <v>2120</v>
      </c>
      <c r="B133" s="1355"/>
      <c r="C133" s="1355"/>
      <c r="D133" s="1355"/>
      <c r="E133" s="1355"/>
      <c r="F133" s="1355"/>
      <c r="G133" s="1355"/>
      <c r="H133" s="1355"/>
      <c r="I133" s="1355"/>
      <c r="J133" s="1355"/>
      <c r="K133" s="1355"/>
      <c r="L133" s="1355"/>
      <c r="M133" s="1355"/>
      <c r="N133" s="1355"/>
      <c r="O133" s="1355"/>
      <c r="P133" s="1355"/>
      <c r="Q133" s="1355"/>
      <c r="R133" s="1355"/>
      <c r="S133" s="1355"/>
      <c r="T133" s="1355"/>
      <c r="U133" s="1355"/>
      <c r="V133" s="1355"/>
    </row>
    <row r="134" spans="1:22">
      <c r="A134" s="1355" t="s">
        <v>2124</v>
      </c>
      <c r="B134" s="1355"/>
      <c r="C134" s="1355"/>
      <c r="D134" s="1355"/>
      <c r="E134" s="1355"/>
      <c r="F134" s="1355"/>
      <c r="G134" s="1355"/>
      <c r="H134" s="1355"/>
      <c r="I134" s="1355"/>
      <c r="J134" s="1355"/>
      <c r="K134" s="1355"/>
      <c r="L134" s="1355"/>
      <c r="M134" s="1355"/>
      <c r="N134" s="1355"/>
      <c r="O134" s="1355"/>
      <c r="P134" s="1355"/>
      <c r="Q134" s="1355"/>
      <c r="R134" s="1355"/>
      <c r="S134" s="1355"/>
      <c r="T134" s="1355"/>
      <c r="U134" s="1355"/>
      <c r="V134" s="1355"/>
    </row>
    <row r="135" spans="1:22">
      <c r="A135" s="1355" t="s">
        <v>2137</v>
      </c>
      <c r="B135" s="1355"/>
      <c r="C135" s="1355"/>
      <c r="D135" s="1355"/>
      <c r="E135" s="1355"/>
      <c r="F135" s="1355"/>
      <c r="G135" s="1355"/>
      <c r="H135" s="1355"/>
      <c r="I135" s="1355"/>
      <c r="J135" s="1355"/>
      <c r="K135" s="1355"/>
      <c r="L135" s="1355"/>
      <c r="M135" s="1355"/>
      <c r="N135" s="1355"/>
      <c r="O135" s="1355"/>
      <c r="P135" s="1355"/>
      <c r="Q135" s="1355"/>
      <c r="R135" s="1355"/>
      <c r="S135" s="1355"/>
      <c r="T135" s="1355"/>
      <c r="U135" s="1355"/>
      <c r="V135" s="1355"/>
    </row>
    <row r="136" spans="1:22" s="1172" customFormat="1">
      <c r="A136" s="1355" t="s">
        <v>2141</v>
      </c>
      <c r="B136" s="1355"/>
      <c r="C136" s="1355"/>
      <c r="D136" s="1355"/>
      <c r="E136" s="1355"/>
      <c r="F136" s="1355"/>
      <c r="G136" s="1355"/>
      <c r="H136" s="1355"/>
      <c r="I136" s="1355"/>
      <c r="J136" s="1355"/>
      <c r="K136" s="1355"/>
      <c r="L136" s="1355"/>
      <c r="M136" s="1355"/>
      <c r="N136" s="1355"/>
      <c r="O136" s="1355"/>
      <c r="P136" s="1355"/>
      <c r="Q136" s="1355"/>
      <c r="R136" s="1355"/>
      <c r="S136" s="1355"/>
      <c r="T136" s="1355"/>
      <c r="U136" s="1355"/>
      <c r="V136" s="1355"/>
    </row>
    <row r="137" spans="1:22" s="1210" customFormat="1">
      <c r="A137" s="1355" t="s">
        <v>2151</v>
      </c>
      <c r="B137" s="1355"/>
      <c r="C137" s="1355"/>
      <c r="D137" s="1355"/>
      <c r="E137" s="1355"/>
      <c r="F137" s="1355"/>
      <c r="G137" s="1355"/>
      <c r="H137" s="1355"/>
      <c r="I137" s="1355"/>
      <c r="J137" s="1355"/>
      <c r="K137" s="1355"/>
      <c r="L137" s="1355"/>
      <c r="M137" s="1355"/>
      <c r="N137" s="1355"/>
      <c r="O137" s="1355"/>
      <c r="P137" s="1355"/>
      <c r="Q137" s="1355"/>
      <c r="R137" s="1355"/>
      <c r="S137" s="1355"/>
      <c r="T137" s="1355"/>
      <c r="U137" s="1355"/>
      <c r="V137" s="1355"/>
    </row>
    <row r="138" spans="1:22" ht="15">
      <c r="A138" s="1356" t="s">
        <v>30</v>
      </c>
      <c r="B138" s="1356"/>
      <c r="C138" s="1356"/>
      <c r="D138" s="1356"/>
      <c r="E138" s="1356"/>
      <c r="F138" s="1356"/>
      <c r="G138" s="1356"/>
      <c r="H138" s="1356"/>
      <c r="I138" s="1356"/>
      <c r="J138" s="1356"/>
      <c r="K138" s="1356"/>
      <c r="L138" s="1356"/>
      <c r="M138" s="1356"/>
      <c r="N138" s="1356"/>
      <c r="O138" s="1356"/>
      <c r="P138" s="1356"/>
      <c r="Q138" s="1356"/>
      <c r="R138" s="1356"/>
      <c r="S138" s="1356"/>
      <c r="T138" s="1356"/>
      <c r="U138" s="1356"/>
    </row>
    <row r="139" spans="1:22" ht="15" customHeight="1" thickBot="1">
      <c r="B139" s="872"/>
      <c r="C139" s="872"/>
      <c r="D139" s="872"/>
      <c r="E139" s="872"/>
      <c r="F139" s="873"/>
      <c r="G139" s="872"/>
      <c r="H139" s="872"/>
      <c r="I139" s="1034"/>
      <c r="J139" s="1034"/>
    </row>
    <row r="140" spans="1:22" ht="30.75" customHeight="1" thickBot="1">
      <c r="A140" s="1268" t="s">
        <v>78</v>
      </c>
      <c r="B140" s="1357" t="s">
        <v>0</v>
      </c>
      <c r="C140" s="1359" t="s">
        <v>41</v>
      </c>
      <c r="D140" s="1360"/>
      <c r="E140" s="1360"/>
      <c r="F140" s="1361"/>
      <c r="G140" s="1362" t="s">
        <v>42</v>
      </c>
      <c r="H140" s="1340" t="s">
        <v>138</v>
      </c>
      <c r="I140" s="1364"/>
      <c r="J140" s="1362" t="s">
        <v>141</v>
      </c>
      <c r="K140" s="1340" t="s">
        <v>8</v>
      </c>
      <c r="L140" s="1341"/>
      <c r="M140" s="1344" t="s">
        <v>32</v>
      </c>
      <c r="N140" s="1345"/>
      <c r="O140" s="1345"/>
      <c r="P140" s="1345"/>
      <c r="Q140" s="1345"/>
      <c r="R140" s="1346" t="s">
        <v>297</v>
      </c>
      <c r="S140" s="1347"/>
      <c r="T140" s="1347"/>
      <c r="U140" s="1348"/>
    </row>
    <row r="141" spans="1:22" ht="28.5" customHeight="1" thickBot="1">
      <c r="A141" s="1269"/>
      <c r="B141" s="1358"/>
      <c r="C141" s="1349" t="s">
        <v>43</v>
      </c>
      <c r="D141" s="1350"/>
      <c r="E141" s="12" t="s">
        <v>44</v>
      </c>
      <c r="F141" s="12" t="s">
        <v>45</v>
      </c>
      <c r="G141" s="1363"/>
      <c r="H141" s="1365"/>
      <c r="I141" s="1366"/>
      <c r="J141" s="1363"/>
      <c r="K141" s="1342"/>
      <c r="L141" s="1343"/>
      <c r="M141" s="1351" t="s">
        <v>33</v>
      </c>
      <c r="N141" s="1352"/>
      <c r="O141" s="1099" t="s">
        <v>22</v>
      </c>
      <c r="P141" s="1353" t="s">
        <v>298</v>
      </c>
      <c r="Q141" s="1354"/>
      <c r="R141" s="134" t="s">
        <v>0</v>
      </c>
      <c r="S141" s="135" t="s">
        <v>225</v>
      </c>
      <c r="T141" s="138" t="s">
        <v>140</v>
      </c>
      <c r="U141" s="136" t="s">
        <v>229</v>
      </c>
    </row>
    <row r="142" spans="1:22" ht="28.5" customHeight="1">
      <c r="A142" s="1335">
        <v>1</v>
      </c>
      <c r="B142" s="1336">
        <v>39912</v>
      </c>
      <c r="C142" s="1328" t="s">
        <v>34</v>
      </c>
      <c r="D142" s="1328"/>
      <c r="E142" s="1337" t="s">
        <v>125</v>
      </c>
      <c r="F142" s="1338" t="s">
        <v>126</v>
      </c>
      <c r="G142" s="1339" t="s">
        <v>17</v>
      </c>
      <c r="H142" s="1328" t="s">
        <v>50</v>
      </c>
      <c r="I142" s="1328"/>
      <c r="J142" s="1311">
        <v>3500000000</v>
      </c>
      <c r="K142" s="1329" t="s">
        <v>48</v>
      </c>
      <c r="L142" s="1330"/>
      <c r="M142" s="1331">
        <v>40002</v>
      </c>
      <c r="N142" s="1333">
        <v>3</v>
      </c>
      <c r="O142" s="1311">
        <v>-1000000000</v>
      </c>
      <c r="P142" s="1311">
        <f>O142+J142</f>
        <v>2500000000</v>
      </c>
      <c r="Q142" s="1312"/>
      <c r="R142" s="874">
        <v>40137</v>
      </c>
      <c r="S142" s="875" t="s">
        <v>208</v>
      </c>
      <c r="T142" s="875" t="s">
        <v>50</v>
      </c>
      <c r="U142" s="876">
        <v>140000000</v>
      </c>
    </row>
    <row r="143" spans="1:22" ht="27.75" customHeight="1">
      <c r="A143" s="1315"/>
      <c r="B143" s="1317"/>
      <c r="C143" s="1319"/>
      <c r="D143" s="1319"/>
      <c r="E143" s="1321"/>
      <c r="F143" s="1323"/>
      <c r="G143" s="1325"/>
      <c r="H143" s="1319"/>
      <c r="I143" s="1319"/>
      <c r="J143" s="1313"/>
      <c r="K143" s="1298"/>
      <c r="L143" s="1299"/>
      <c r="M143" s="1332"/>
      <c r="N143" s="1334"/>
      <c r="O143" s="1313"/>
      <c r="P143" s="1313"/>
      <c r="Q143" s="1314"/>
      <c r="R143" s="877">
        <v>40220</v>
      </c>
      <c r="S143" s="878" t="s">
        <v>208</v>
      </c>
      <c r="T143" s="878" t="s">
        <v>50</v>
      </c>
      <c r="U143" s="879">
        <v>100000000</v>
      </c>
    </row>
    <row r="144" spans="1:22" ht="27.75" customHeight="1">
      <c r="A144" s="1315"/>
      <c r="B144" s="1317"/>
      <c r="C144" s="1319"/>
      <c r="D144" s="1319"/>
      <c r="E144" s="1321"/>
      <c r="F144" s="1323"/>
      <c r="G144" s="1325"/>
      <c r="H144" s="1319"/>
      <c r="I144" s="1319"/>
      <c r="J144" s="1313"/>
      <c r="K144" s="1298"/>
      <c r="L144" s="1299"/>
      <c r="M144" s="1332"/>
      <c r="N144" s="1334"/>
      <c r="O144" s="1313"/>
      <c r="P144" s="1313"/>
      <c r="Q144" s="1314"/>
      <c r="R144" s="877">
        <v>40241</v>
      </c>
      <c r="S144" s="878" t="s">
        <v>280</v>
      </c>
      <c r="T144" s="878" t="s">
        <v>202</v>
      </c>
      <c r="U144" s="879">
        <v>50000000</v>
      </c>
    </row>
    <row r="145" spans="1:22" ht="30" customHeight="1">
      <c r="A145" s="1315"/>
      <c r="B145" s="1317"/>
      <c r="C145" s="1319"/>
      <c r="D145" s="1319"/>
      <c r="E145" s="1321"/>
      <c r="F145" s="1323"/>
      <c r="G145" s="1325"/>
      <c r="H145" s="1319"/>
      <c r="I145" s="1319"/>
      <c r="J145" s="1313"/>
      <c r="K145" s="1298"/>
      <c r="L145" s="1299"/>
      <c r="M145" s="1030"/>
      <c r="N145" s="1031">
        <v>6</v>
      </c>
      <c r="O145" s="1021"/>
      <c r="P145" s="1313">
        <v>290000000</v>
      </c>
      <c r="Q145" s="1314"/>
      <c r="R145" s="877">
        <v>40273</v>
      </c>
      <c r="S145" s="878" t="s">
        <v>302</v>
      </c>
      <c r="T145" s="878" t="s">
        <v>207</v>
      </c>
      <c r="U145" s="879">
        <v>56541893</v>
      </c>
    </row>
    <row r="146" spans="1:22" s="112" customFormat="1" ht="30" customHeight="1">
      <c r="A146" s="1315">
        <v>2</v>
      </c>
      <c r="B146" s="1317">
        <v>39912</v>
      </c>
      <c r="C146" s="1319" t="s">
        <v>150</v>
      </c>
      <c r="D146" s="1319"/>
      <c r="E146" s="1321" t="s">
        <v>125</v>
      </c>
      <c r="F146" s="1323" t="s">
        <v>126</v>
      </c>
      <c r="G146" s="1325" t="s">
        <v>17</v>
      </c>
      <c r="H146" s="1319" t="s">
        <v>50</v>
      </c>
      <c r="I146" s="1319"/>
      <c r="J146" s="1313">
        <v>1500000000</v>
      </c>
      <c r="K146" s="1298" t="s">
        <v>48</v>
      </c>
      <c r="L146" s="1299"/>
      <c r="M146" s="880">
        <v>40002</v>
      </c>
      <c r="N146" s="1031">
        <v>3</v>
      </c>
      <c r="O146" s="596">
        <v>-500000000</v>
      </c>
      <c r="P146" s="1302">
        <f>O146+J146</f>
        <v>1000000000</v>
      </c>
      <c r="Q146" s="1303"/>
      <c r="R146" s="877">
        <v>40246</v>
      </c>
      <c r="S146" s="878" t="s">
        <v>280</v>
      </c>
      <c r="T146" s="878" t="s">
        <v>202</v>
      </c>
      <c r="U146" s="879">
        <v>123076734.86</v>
      </c>
      <c r="V146" s="43"/>
    </row>
    <row r="147" spans="1:22" s="112" customFormat="1" ht="15" customHeight="1" thickBot="1">
      <c r="A147" s="1316"/>
      <c r="B147" s="1318"/>
      <c r="C147" s="1320"/>
      <c r="D147" s="1320"/>
      <c r="E147" s="1322"/>
      <c r="F147" s="1324"/>
      <c r="G147" s="1326"/>
      <c r="H147" s="1320"/>
      <c r="I147" s="1320"/>
      <c r="J147" s="1327"/>
      <c r="K147" s="1300"/>
      <c r="L147" s="1301"/>
      <c r="M147" s="881"/>
      <c r="N147" s="882">
        <v>7</v>
      </c>
      <c r="O147" s="92"/>
      <c r="P147" s="1304">
        <v>123076734.86</v>
      </c>
      <c r="Q147" s="1305"/>
      <c r="R147" s="883">
        <v>40275</v>
      </c>
      <c r="S147" s="884" t="s">
        <v>303</v>
      </c>
      <c r="T147" s="884" t="s">
        <v>207</v>
      </c>
      <c r="U147" s="885">
        <v>44533053.82</v>
      </c>
      <c r="V147" s="43"/>
    </row>
    <row r="148" spans="1:22" ht="15.75" customHeight="1">
      <c r="B148" s="886"/>
      <c r="C148" s="887"/>
      <c r="D148" s="1035"/>
      <c r="E148" s="1035"/>
      <c r="F148" s="4"/>
      <c r="G148" s="1035"/>
      <c r="H148" s="888"/>
      <c r="I148" s="1012"/>
      <c r="J148" s="1012"/>
      <c r="R148" s="889"/>
      <c r="S148" s="889"/>
      <c r="T148" s="890"/>
      <c r="U148" s="890"/>
    </row>
    <row r="149" spans="1:22" ht="15.75" customHeight="1" thickBot="1">
      <c r="A149" s="1306" t="s">
        <v>24</v>
      </c>
      <c r="B149" s="1306"/>
      <c r="C149" s="1306"/>
      <c r="D149" s="1019">
        <f>SUM(J142:J146)</f>
        <v>5000000000</v>
      </c>
      <c r="E149" s="1035"/>
      <c r="F149" s="4"/>
      <c r="G149" s="1307" t="s">
        <v>23</v>
      </c>
      <c r="H149" s="1307"/>
      <c r="I149" s="1308">
        <v>413076735</v>
      </c>
      <c r="J149" s="1308"/>
      <c r="L149" s="1309" t="s">
        <v>299</v>
      </c>
      <c r="M149" s="1309"/>
      <c r="N149" s="1310">
        <f>SUM(U142:U144,U146)</f>
        <v>413076734.86000001</v>
      </c>
      <c r="O149" s="1310"/>
      <c r="R149" s="1295" t="s">
        <v>300</v>
      </c>
      <c r="S149" s="1295"/>
      <c r="T149" s="1295"/>
      <c r="U149" s="1017">
        <f>U145+U147</f>
        <v>101074946.81999999</v>
      </c>
    </row>
    <row r="150" spans="1:22" ht="15.75" thickTop="1">
      <c r="B150" s="1035"/>
      <c r="C150" s="1008"/>
      <c r="D150" s="1035"/>
      <c r="E150" s="1035"/>
      <c r="F150" s="4"/>
      <c r="G150" s="1016"/>
      <c r="H150" s="6"/>
      <c r="J150" s="5"/>
    </row>
    <row r="151" spans="1:22" ht="14.25" customHeight="1">
      <c r="B151" s="1035"/>
      <c r="C151" s="1008"/>
      <c r="D151" s="1035"/>
      <c r="E151" s="1035"/>
      <c r="F151" s="4"/>
      <c r="G151" s="8"/>
      <c r="H151" s="9"/>
      <c r="J151" s="5"/>
    </row>
    <row r="152" spans="1:22" ht="14.25" customHeight="1">
      <c r="A152" s="1248" t="s">
        <v>167</v>
      </c>
      <c r="B152" s="1248"/>
      <c r="C152" s="1248"/>
      <c r="D152" s="1248"/>
      <c r="E152" s="1248"/>
      <c r="F152" s="1248"/>
      <c r="G152" s="1248"/>
      <c r="H152" s="1248"/>
      <c r="I152" s="1248"/>
      <c r="J152" s="1248"/>
      <c r="K152" s="1248"/>
      <c r="L152" s="1248"/>
      <c r="M152" s="1248"/>
      <c r="N152" s="1248"/>
      <c r="O152" s="1248"/>
      <c r="P152" s="1248"/>
      <c r="Q152" s="1248"/>
      <c r="R152" s="1248"/>
      <c r="S152" s="1248"/>
      <c r="T152" s="1248"/>
      <c r="U152" s="1248"/>
    </row>
    <row r="153" spans="1:22" ht="14.25" customHeight="1">
      <c r="A153" s="1248" t="s">
        <v>301</v>
      </c>
      <c r="B153" s="1248"/>
      <c r="C153" s="1248"/>
      <c r="D153" s="1248"/>
      <c r="E153" s="1248"/>
      <c r="F153" s="1248"/>
      <c r="G153" s="1248"/>
      <c r="H153" s="1248"/>
      <c r="I153" s="1248"/>
      <c r="J153" s="1248"/>
      <c r="K153" s="1248"/>
      <c r="L153" s="1248"/>
      <c r="M153" s="1248"/>
      <c r="N153" s="1248"/>
      <c r="O153" s="1248"/>
      <c r="P153" s="1248"/>
      <c r="Q153" s="1248"/>
      <c r="R153" s="1248"/>
      <c r="S153" s="1248"/>
      <c r="T153" s="1248"/>
      <c r="U153" s="1248"/>
    </row>
    <row r="154" spans="1:22">
      <c r="A154" s="1296" t="s">
        <v>25</v>
      </c>
      <c r="B154" s="1296"/>
      <c r="C154" s="1296"/>
      <c r="D154" s="1296"/>
      <c r="E154" s="1296"/>
      <c r="F154" s="1296"/>
      <c r="G154" s="1296"/>
      <c r="H154" s="1296"/>
      <c r="I154" s="1296"/>
      <c r="J154" s="1296"/>
      <c r="K154" s="1296"/>
      <c r="L154" s="1296"/>
      <c r="M154" s="1296"/>
      <c r="N154" s="1296"/>
      <c r="O154" s="1296"/>
      <c r="P154" s="1296"/>
      <c r="Q154" s="1296"/>
      <c r="R154" s="1296"/>
      <c r="S154" s="1296"/>
      <c r="T154" s="1296"/>
      <c r="U154" s="1296"/>
    </row>
    <row r="155" spans="1:22" ht="15" customHeight="1">
      <c r="A155" s="1297" t="s">
        <v>242</v>
      </c>
      <c r="B155" s="1297"/>
      <c r="C155" s="1297"/>
      <c r="D155" s="1297"/>
      <c r="E155" s="1297"/>
      <c r="F155" s="1297"/>
      <c r="G155" s="1297"/>
      <c r="H155" s="1297"/>
      <c r="I155" s="1297"/>
      <c r="J155" s="1297"/>
      <c r="K155" s="1297"/>
      <c r="L155" s="1297"/>
      <c r="M155" s="1297"/>
      <c r="N155" s="1297"/>
      <c r="O155" s="1297"/>
      <c r="P155" s="1297"/>
      <c r="Q155" s="1297"/>
      <c r="R155" s="1297"/>
      <c r="S155" s="1297"/>
      <c r="T155" s="1297"/>
      <c r="U155" s="1297"/>
      <c r="V155" s="1015"/>
    </row>
    <row r="156" spans="1:22" ht="14.25" customHeight="1">
      <c r="A156" s="1247" t="s">
        <v>281</v>
      </c>
      <c r="B156" s="1247"/>
      <c r="C156" s="1247"/>
      <c r="D156" s="1247"/>
      <c r="E156" s="1247"/>
      <c r="F156" s="1247"/>
      <c r="G156" s="1247"/>
      <c r="H156" s="1247"/>
      <c r="I156" s="1247"/>
      <c r="J156" s="1247"/>
      <c r="K156" s="1247"/>
      <c r="L156" s="1247"/>
      <c r="M156" s="1247"/>
      <c r="N156" s="1247"/>
      <c r="O156" s="1247"/>
      <c r="P156" s="1247"/>
      <c r="Q156" s="1247"/>
      <c r="R156" s="1247"/>
      <c r="S156" s="1247"/>
      <c r="T156" s="1247"/>
      <c r="U156" s="1247"/>
    </row>
    <row r="157" spans="1:22" ht="15" customHeight="1">
      <c r="A157" s="1296" t="s">
        <v>342</v>
      </c>
      <c r="B157" s="1296"/>
      <c r="C157" s="1296"/>
      <c r="D157" s="1296"/>
      <c r="E157" s="1296"/>
      <c r="F157" s="1296"/>
      <c r="G157" s="1296"/>
      <c r="H157" s="1296"/>
      <c r="I157" s="1296"/>
      <c r="J157" s="1296"/>
      <c r="K157" s="1296"/>
      <c r="L157" s="1296"/>
      <c r="M157" s="1296"/>
      <c r="N157" s="1296"/>
      <c r="O157" s="1296"/>
      <c r="P157" s="1296"/>
      <c r="Q157" s="1296"/>
      <c r="R157" s="1296"/>
      <c r="S157" s="1296"/>
      <c r="T157" s="1296"/>
      <c r="U157" s="1296"/>
    </row>
    <row r="158" spans="1:22" ht="15" customHeight="1">
      <c r="A158" s="1296" t="s">
        <v>341</v>
      </c>
      <c r="B158" s="1296"/>
      <c r="C158" s="1296"/>
      <c r="D158" s="1296"/>
      <c r="E158" s="1296"/>
      <c r="F158" s="1296"/>
      <c r="G158" s="1296"/>
      <c r="H158" s="1296"/>
      <c r="I158" s="1296"/>
      <c r="J158" s="1296"/>
      <c r="K158" s="1296"/>
      <c r="L158" s="1296"/>
      <c r="M158" s="1296"/>
      <c r="N158" s="1296"/>
      <c r="O158" s="1296"/>
      <c r="P158" s="1296"/>
      <c r="Q158" s="1296"/>
      <c r="R158" s="1296"/>
      <c r="S158" s="1296"/>
      <c r="T158" s="1296"/>
      <c r="U158" s="1296"/>
    </row>
    <row r="159" spans="1:22" ht="15" customHeight="1">
      <c r="A159" s="1014"/>
      <c r="B159" s="1014"/>
      <c r="C159" s="1014"/>
      <c r="D159" s="1014"/>
      <c r="E159" s="1014"/>
      <c r="F159" s="1014"/>
      <c r="G159" s="1014"/>
      <c r="H159" s="1014"/>
      <c r="I159" s="1014"/>
      <c r="J159" s="1014"/>
      <c r="K159" s="1014"/>
      <c r="L159" s="1014"/>
      <c r="M159" s="1014"/>
      <c r="N159" s="1014"/>
      <c r="O159" s="1014"/>
      <c r="P159" s="1014"/>
      <c r="Q159" s="1014"/>
      <c r="R159" s="1014"/>
      <c r="S159" s="1014"/>
      <c r="T159" s="1014"/>
      <c r="U159" s="1014"/>
    </row>
    <row r="160" spans="1:22">
      <c r="A160" s="1035"/>
      <c r="B160" s="1035"/>
      <c r="C160" s="1035"/>
      <c r="D160" s="1035"/>
      <c r="E160" s="1035"/>
      <c r="F160" s="1035"/>
      <c r="G160" s="1035"/>
      <c r="H160" s="1035"/>
      <c r="I160" s="1035"/>
      <c r="J160" s="1035"/>
      <c r="K160" s="1035"/>
      <c r="L160" s="1035"/>
      <c r="M160" s="1035"/>
      <c r="N160" s="1035"/>
      <c r="O160" s="1035"/>
      <c r="P160" s="1035"/>
      <c r="Q160" s="1035"/>
      <c r="R160" s="1035"/>
      <c r="S160" s="1035"/>
      <c r="T160" s="1035"/>
      <c r="U160" s="1035"/>
    </row>
    <row r="161" spans="1:20" ht="15">
      <c r="A161" s="1035"/>
      <c r="B161" s="1035"/>
      <c r="C161" s="1035"/>
      <c r="D161" s="4"/>
      <c r="E161" s="4"/>
      <c r="F161" s="1016"/>
      <c r="G161" s="14"/>
      <c r="H161" s="14"/>
      <c r="I161" s="14"/>
      <c r="J161" s="14"/>
      <c r="K161" s="13"/>
      <c r="L161" s="13"/>
      <c r="M161" s="1018"/>
      <c r="N161" s="1018"/>
      <c r="O161" s="1018"/>
      <c r="P161" s="1018"/>
      <c r="Q161" s="1018"/>
      <c r="R161" s="1018"/>
      <c r="S161" s="1018"/>
      <c r="T161" s="1018"/>
    </row>
    <row r="162" spans="1:20" ht="15">
      <c r="A162" s="1035"/>
      <c r="B162" s="1035"/>
      <c r="C162" s="1035"/>
      <c r="D162" s="4"/>
      <c r="E162" s="4"/>
      <c r="F162" s="1016"/>
      <c r="G162" s="14"/>
      <c r="H162" s="14"/>
      <c r="I162" s="14"/>
      <c r="J162" s="14"/>
      <c r="K162" s="13"/>
      <c r="L162" s="13"/>
      <c r="M162" s="1018"/>
      <c r="N162" s="1018"/>
      <c r="O162" s="1018"/>
      <c r="P162" s="1018"/>
      <c r="Q162" s="1018"/>
      <c r="R162" s="1018"/>
      <c r="S162" s="1018"/>
      <c r="T162" s="1018"/>
    </row>
    <row r="163" spans="1:20" ht="15">
      <c r="A163" s="1035"/>
      <c r="B163" s="1035"/>
      <c r="C163" s="1035"/>
      <c r="D163" s="4"/>
      <c r="E163" s="4"/>
      <c r="F163" s="1016"/>
      <c r="G163" s="14"/>
      <c r="H163" s="14"/>
      <c r="I163" s="14"/>
      <c r="J163" s="14"/>
      <c r="K163" s="13"/>
      <c r="L163" s="13"/>
      <c r="M163" s="1018"/>
      <c r="N163" s="1018"/>
      <c r="O163" s="1018"/>
      <c r="P163" s="1018"/>
      <c r="Q163" s="1018"/>
      <c r="R163" s="1018"/>
      <c r="S163" s="1018"/>
      <c r="T163" s="1018"/>
    </row>
    <row r="164" spans="1:20" ht="15">
      <c r="A164" s="1035"/>
      <c r="B164" s="1035"/>
      <c r="C164" s="1035"/>
      <c r="D164" s="4"/>
      <c r="E164" s="4"/>
      <c r="F164" s="1016"/>
      <c r="G164" s="14"/>
      <c r="H164" s="14"/>
      <c r="I164" s="14"/>
      <c r="J164" s="14"/>
      <c r="K164" s="13"/>
      <c r="L164" s="13"/>
      <c r="M164" s="1018"/>
      <c r="N164" s="1018"/>
      <c r="O164" s="1018"/>
      <c r="P164" s="1018"/>
      <c r="Q164" s="1018"/>
      <c r="R164" s="1018"/>
      <c r="S164" s="1018"/>
      <c r="T164" s="1018"/>
    </row>
    <row r="165" spans="1:20" ht="15">
      <c r="A165" s="1035"/>
      <c r="B165" s="1035"/>
      <c r="C165" s="1035"/>
      <c r="D165" s="4"/>
      <c r="E165" s="4"/>
      <c r="F165" s="1016"/>
      <c r="G165" s="14"/>
      <c r="H165" s="14"/>
      <c r="I165" s="14"/>
      <c r="J165" s="14"/>
      <c r="K165" s="13"/>
      <c r="L165" s="13"/>
      <c r="M165" s="1018"/>
      <c r="N165" s="1018"/>
      <c r="O165" s="1018"/>
      <c r="P165" s="1018"/>
      <c r="Q165" s="1018"/>
      <c r="R165" s="1018"/>
      <c r="S165" s="1018"/>
      <c r="T165" s="1018"/>
    </row>
    <row r="166" spans="1:20" ht="15">
      <c r="A166" s="1035"/>
      <c r="B166" s="1035"/>
      <c r="C166" s="1035"/>
      <c r="D166" s="4"/>
      <c r="E166" s="4"/>
      <c r="F166" s="1016"/>
      <c r="G166" s="14"/>
      <c r="H166" s="14"/>
      <c r="I166" s="14"/>
      <c r="J166" s="14"/>
      <c r="K166" s="13"/>
      <c r="L166" s="13"/>
      <c r="M166" s="1018"/>
      <c r="N166" s="1018"/>
      <c r="O166" s="1018"/>
      <c r="P166" s="1018"/>
      <c r="Q166" s="1018"/>
      <c r="R166" s="1018"/>
      <c r="S166" s="1018"/>
      <c r="T166" s="1018"/>
    </row>
    <row r="167" spans="1:20" ht="15">
      <c r="A167" s="1035"/>
      <c r="B167" s="1035"/>
      <c r="C167" s="1035"/>
      <c r="D167" s="4"/>
      <c r="E167" s="4"/>
      <c r="F167" s="1016"/>
      <c r="G167" s="14"/>
      <c r="H167" s="14"/>
      <c r="I167" s="14"/>
      <c r="J167" s="14"/>
      <c r="K167" s="13"/>
      <c r="L167" s="13"/>
      <c r="M167" s="1018"/>
      <c r="N167" s="1018"/>
      <c r="O167" s="1018"/>
      <c r="P167" s="1018"/>
      <c r="Q167" s="1018"/>
      <c r="R167" s="1018"/>
      <c r="S167" s="1018"/>
      <c r="T167" s="1018"/>
    </row>
    <row r="168" spans="1:20" ht="15">
      <c r="A168" s="1035"/>
      <c r="B168" s="1035"/>
      <c r="C168" s="1035"/>
      <c r="D168" s="4"/>
      <c r="E168" s="4"/>
      <c r="F168" s="1016"/>
      <c r="G168" s="14"/>
      <c r="H168" s="14"/>
      <c r="I168" s="14"/>
      <c r="J168" s="14"/>
      <c r="K168" s="13"/>
      <c r="L168" s="13"/>
      <c r="M168" s="1018"/>
      <c r="N168" s="1018"/>
      <c r="O168" s="1018"/>
      <c r="P168" s="1018"/>
      <c r="Q168" s="1018"/>
      <c r="R168" s="1018"/>
      <c r="S168" s="1018"/>
      <c r="T168" s="1018"/>
    </row>
    <row r="169" spans="1:20" ht="15">
      <c r="A169" s="1035"/>
      <c r="B169" s="1035"/>
      <c r="C169" s="1035"/>
      <c r="D169" s="4"/>
      <c r="E169" s="4"/>
      <c r="F169" s="1016"/>
      <c r="G169" s="14"/>
      <c r="H169" s="14"/>
      <c r="I169" s="14"/>
      <c r="J169" s="14"/>
      <c r="K169" s="13"/>
      <c r="L169" s="13"/>
      <c r="M169" s="1018"/>
      <c r="N169" s="1018"/>
      <c r="O169" s="1018"/>
      <c r="P169" s="1018"/>
      <c r="Q169" s="1018"/>
      <c r="R169" s="1018"/>
      <c r="S169" s="1018"/>
      <c r="T169" s="1018"/>
    </row>
    <row r="170" spans="1:20" ht="15">
      <c r="A170" s="1035"/>
      <c r="B170" s="1035"/>
      <c r="C170" s="1035"/>
      <c r="D170" s="4"/>
      <c r="E170" s="4"/>
      <c r="F170" s="1016"/>
      <c r="G170" s="14"/>
      <c r="H170" s="14"/>
      <c r="I170" s="14"/>
      <c r="J170" s="14"/>
      <c r="K170" s="13"/>
      <c r="L170" s="13"/>
      <c r="M170" s="1018"/>
      <c r="N170" s="1018"/>
      <c r="O170" s="1018"/>
      <c r="P170" s="1018"/>
      <c r="Q170" s="1018"/>
      <c r="R170" s="1018"/>
      <c r="S170" s="1018"/>
      <c r="T170" s="1018"/>
    </row>
    <row r="171" spans="1:20" ht="15">
      <c r="A171" s="1035"/>
      <c r="B171" s="1035"/>
      <c r="C171" s="1035"/>
      <c r="D171" s="4"/>
      <c r="E171" s="4"/>
      <c r="F171" s="1016"/>
      <c r="G171" s="14"/>
      <c r="H171" s="14"/>
      <c r="I171" s="14"/>
      <c r="J171" s="14"/>
      <c r="K171" s="13"/>
      <c r="L171" s="13"/>
      <c r="M171" s="1018"/>
      <c r="N171" s="1018"/>
      <c r="O171" s="1018"/>
      <c r="P171" s="1018"/>
      <c r="Q171" s="1018"/>
      <c r="R171" s="1018"/>
      <c r="S171" s="1018"/>
      <c r="T171" s="1018"/>
    </row>
    <row r="172" spans="1:20" ht="15">
      <c r="A172" s="1035"/>
      <c r="B172" s="1035"/>
      <c r="C172" s="1035"/>
      <c r="D172" s="4"/>
      <c r="E172" s="4"/>
      <c r="F172" s="1016"/>
      <c r="G172" s="14"/>
      <c r="H172" s="14"/>
      <c r="I172" s="14"/>
      <c r="J172" s="14"/>
      <c r="K172" s="13"/>
      <c r="L172" s="13"/>
      <c r="M172" s="1018"/>
      <c r="N172" s="1018"/>
      <c r="O172" s="1018"/>
      <c r="P172" s="1018"/>
      <c r="Q172" s="1018"/>
      <c r="R172" s="1018"/>
      <c r="S172" s="1018"/>
      <c r="T172" s="1018"/>
    </row>
    <row r="173" spans="1:20" ht="15">
      <c r="A173" s="1035"/>
      <c r="B173" s="1035"/>
      <c r="C173" s="1035"/>
      <c r="D173" s="4"/>
      <c r="E173" s="4"/>
      <c r="F173" s="1016"/>
      <c r="G173" s="14"/>
      <c r="H173" s="14"/>
      <c r="I173" s="14"/>
      <c r="J173" s="14"/>
      <c r="K173" s="13"/>
      <c r="L173" s="13"/>
      <c r="M173" s="1018"/>
      <c r="N173" s="1018"/>
      <c r="O173" s="1018"/>
      <c r="P173" s="1018"/>
      <c r="Q173" s="1018"/>
      <c r="R173" s="1018"/>
      <c r="S173" s="1018"/>
      <c r="T173" s="1018"/>
    </row>
    <row r="174" spans="1:20" ht="15">
      <c r="A174" s="1035"/>
      <c r="B174" s="1035"/>
      <c r="C174" s="1035"/>
      <c r="D174" s="4"/>
      <c r="E174" s="4"/>
      <c r="F174" s="1016"/>
      <c r="G174" s="14"/>
      <c r="H174" s="14"/>
      <c r="I174" s="14"/>
      <c r="J174" s="14"/>
      <c r="K174" s="13"/>
      <c r="L174" s="13"/>
      <c r="M174" s="1018"/>
      <c r="N174" s="1018"/>
      <c r="O174" s="1018"/>
      <c r="P174" s="1018"/>
      <c r="Q174" s="1018"/>
      <c r="R174" s="1018"/>
      <c r="S174" s="1018"/>
      <c r="T174" s="1018"/>
    </row>
    <row r="175" spans="1:20" ht="15">
      <c r="A175" s="1035"/>
      <c r="B175" s="1035"/>
      <c r="C175" s="1035"/>
      <c r="D175" s="4"/>
      <c r="E175" s="4"/>
      <c r="F175" s="1016"/>
      <c r="G175" s="14"/>
      <c r="H175" s="14"/>
      <c r="I175" s="14"/>
      <c r="J175" s="14"/>
      <c r="K175" s="13"/>
      <c r="L175" s="13"/>
      <c r="M175" s="1018"/>
      <c r="N175" s="1018"/>
      <c r="O175" s="1018"/>
      <c r="P175" s="1018"/>
      <c r="Q175" s="1018"/>
      <c r="R175" s="1018"/>
      <c r="S175" s="1018"/>
      <c r="T175" s="1018"/>
    </row>
    <row r="176" spans="1:20" ht="15">
      <c r="A176" s="1035"/>
      <c r="B176" s="1035"/>
      <c r="C176" s="1035"/>
      <c r="D176" s="4"/>
      <c r="E176" s="4"/>
      <c r="F176" s="1016"/>
      <c r="G176" s="14"/>
      <c r="H176" s="14"/>
      <c r="I176" s="14"/>
      <c r="J176" s="14"/>
      <c r="K176" s="13"/>
      <c r="L176" s="13"/>
      <c r="M176" s="1018"/>
      <c r="N176" s="1018"/>
      <c r="O176" s="1018"/>
      <c r="P176" s="1018"/>
      <c r="Q176" s="1018"/>
      <c r="R176" s="1018"/>
      <c r="S176" s="1018"/>
      <c r="T176" s="1018"/>
    </row>
    <row r="177" spans="1:22" ht="15">
      <c r="A177" s="1035"/>
      <c r="B177" s="1035"/>
      <c r="C177" s="1035"/>
      <c r="D177" s="4"/>
      <c r="E177" s="4"/>
      <c r="F177" s="1016"/>
      <c r="G177" s="14"/>
      <c r="H177" s="14"/>
      <c r="I177" s="14"/>
      <c r="J177" s="14"/>
      <c r="K177" s="13"/>
      <c r="L177" s="13"/>
      <c r="M177" s="1018"/>
      <c r="N177" s="1018"/>
      <c r="O177" s="1018"/>
      <c r="P177" s="1018"/>
      <c r="Q177" s="1018"/>
      <c r="R177" s="1018"/>
      <c r="S177" s="1018"/>
      <c r="T177" s="1018"/>
    </row>
    <row r="178" spans="1:22" ht="15">
      <c r="A178" s="1035"/>
      <c r="B178" s="1035"/>
      <c r="C178" s="1035"/>
      <c r="D178" s="4"/>
      <c r="E178" s="4"/>
      <c r="F178" s="1016"/>
      <c r="G178" s="14"/>
      <c r="H178" s="14"/>
      <c r="I178" s="14"/>
      <c r="J178" s="14"/>
      <c r="K178" s="13"/>
      <c r="L178" s="13"/>
      <c r="M178" s="1018"/>
      <c r="N178" s="1018"/>
      <c r="O178" s="1018"/>
      <c r="P178" s="1018"/>
      <c r="Q178" s="1018"/>
      <c r="R178" s="1018"/>
      <c r="S178" s="1018"/>
      <c r="T178" s="1018"/>
    </row>
    <row r="179" spans="1:22" ht="15">
      <c r="A179" s="1035"/>
      <c r="B179" s="1035"/>
      <c r="C179" s="1035"/>
      <c r="D179" s="4"/>
      <c r="E179" s="4"/>
      <c r="F179" s="1016"/>
      <c r="G179" s="14"/>
      <c r="H179" s="14"/>
      <c r="I179" s="14"/>
      <c r="J179" s="14"/>
      <c r="K179" s="13"/>
      <c r="L179" s="13"/>
      <c r="M179" s="1018"/>
      <c r="N179" s="1018"/>
      <c r="O179" s="1018"/>
      <c r="P179" s="1018"/>
      <c r="Q179" s="1018"/>
      <c r="R179" s="1018"/>
      <c r="S179" s="1018"/>
      <c r="T179" s="1018"/>
    </row>
    <row r="180" spans="1:22" ht="15">
      <c r="A180" s="1035"/>
      <c r="B180" s="1035"/>
      <c r="C180" s="1035"/>
      <c r="D180" s="4"/>
      <c r="E180" s="4"/>
      <c r="F180" s="1016"/>
      <c r="G180" s="14"/>
      <c r="H180" s="14"/>
      <c r="I180" s="14"/>
      <c r="J180" s="14"/>
      <c r="K180" s="13"/>
      <c r="L180" s="13"/>
      <c r="M180" s="1018"/>
      <c r="N180" s="1018"/>
      <c r="O180" s="1018"/>
      <c r="P180" s="1018"/>
      <c r="Q180" s="1018"/>
      <c r="R180" s="1018"/>
      <c r="S180" s="1018"/>
      <c r="T180" s="1018"/>
    </row>
    <row r="181" spans="1:22" ht="15">
      <c r="A181" s="1035"/>
      <c r="B181" s="1035"/>
      <c r="C181" s="1035"/>
      <c r="D181" s="4"/>
      <c r="E181" s="4"/>
      <c r="F181" s="1016"/>
      <c r="G181" s="14"/>
      <c r="H181" s="14"/>
      <c r="I181" s="14"/>
      <c r="J181" s="14"/>
      <c r="K181" s="13"/>
      <c r="L181" s="13"/>
      <c r="M181" s="1018"/>
      <c r="N181" s="1018"/>
      <c r="O181" s="1018"/>
      <c r="P181" s="1018"/>
      <c r="Q181" s="1018"/>
      <c r="R181" s="1018"/>
      <c r="S181" s="1018"/>
      <c r="T181" s="1018"/>
    </row>
    <row r="182" spans="1:22" ht="15">
      <c r="A182" s="1035"/>
      <c r="B182" s="1035"/>
      <c r="C182" s="1035"/>
      <c r="D182" s="4"/>
      <c r="E182" s="4"/>
      <c r="F182" s="1016"/>
      <c r="G182" s="14"/>
      <c r="H182" s="14"/>
      <c r="I182" s="14"/>
      <c r="J182" s="14"/>
      <c r="K182" s="13"/>
      <c r="L182" s="13"/>
      <c r="M182" s="1018"/>
      <c r="N182" s="1018"/>
      <c r="O182" s="1018"/>
      <c r="P182" s="1018"/>
      <c r="Q182" s="1018"/>
      <c r="R182" s="1018"/>
      <c r="S182" s="1018"/>
      <c r="T182" s="1018"/>
    </row>
    <row r="183" spans="1:22" ht="15">
      <c r="A183" s="1035"/>
      <c r="B183" s="1035"/>
      <c r="C183" s="1035"/>
      <c r="D183" s="4"/>
      <c r="E183" s="4"/>
      <c r="F183" s="1016"/>
      <c r="G183" s="14"/>
      <c r="H183" s="14"/>
      <c r="I183" s="14"/>
      <c r="J183" s="14"/>
      <c r="K183" s="13"/>
      <c r="L183" s="13"/>
      <c r="M183" s="1018"/>
      <c r="N183" s="1018"/>
      <c r="O183" s="1018"/>
      <c r="P183" s="1018"/>
      <c r="Q183" s="1018"/>
      <c r="R183" s="1018"/>
      <c r="S183" s="1018"/>
      <c r="T183" s="1018"/>
    </row>
    <row r="184" spans="1:22" ht="15">
      <c r="A184" s="1035"/>
      <c r="B184" s="1035"/>
      <c r="C184" s="1035"/>
      <c r="D184" s="4"/>
      <c r="E184" s="4"/>
      <c r="F184" s="1016"/>
      <c r="G184" s="14"/>
      <c r="H184" s="14"/>
      <c r="I184" s="14"/>
      <c r="J184" s="14"/>
      <c r="K184" s="13"/>
      <c r="L184" s="13"/>
      <c r="M184" s="1018"/>
      <c r="N184" s="1018"/>
      <c r="O184" s="1018"/>
      <c r="P184" s="1018"/>
      <c r="Q184" s="1018"/>
      <c r="R184" s="1018"/>
      <c r="S184" s="1018"/>
      <c r="T184" s="1018"/>
    </row>
    <row r="185" spans="1:22" ht="15">
      <c r="A185" s="1035"/>
      <c r="B185" s="1035"/>
      <c r="C185" s="1035"/>
      <c r="D185" s="4"/>
      <c r="E185" s="4"/>
      <c r="F185" s="1016"/>
      <c r="G185" s="14"/>
      <c r="H185" s="14"/>
      <c r="I185" s="14"/>
      <c r="J185" s="14"/>
      <c r="K185" s="13"/>
      <c r="L185" s="13"/>
      <c r="M185" s="1018"/>
      <c r="N185" s="1018"/>
      <c r="O185" s="1018"/>
      <c r="P185" s="1018"/>
      <c r="Q185" s="1018"/>
      <c r="R185" s="1018"/>
      <c r="S185" s="1018"/>
      <c r="T185" s="1018"/>
    </row>
    <row r="186" spans="1:22" ht="15">
      <c r="A186" s="1035"/>
      <c r="B186" s="1035"/>
      <c r="C186" s="1035"/>
      <c r="D186" s="4"/>
      <c r="E186" s="4"/>
      <c r="F186" s="1016"/>
      <c r="G186" s="14"/>
      <c r="H186" s="14"/>
      <c r="I186" s="14"/>
      <c r="J186" s="14"/>
      <c r="K186" s="13"/>
      <c r="L186" s="13"/>
      <c r="M186" s="1018"/>
      <c r="N186" s="1018"/>
      <c r="O186" s="1018"/>
      <c r="P186" s="1018"/>
      <c r="Q186" s="1018"/>
      <c r="R186" s="1018"/>
      <c r="S186" s="1018"/>
      <c r="T186" s="1018"/>
    </row>
    <row r="187" spans="1:22" ht="15">
      <c r="A187" s="1035"/>
      <c r="B187" s="1035"/>
      <c r="C187" s="1035"/>
      <c r="D187" s="4"/>
      <c r="E187" s="4"/>
      <c r="F187" s="1016"/>
      <c r="G187" s="14"/>
      <c r="H187" s="14"/>
      <c r="I187" s="14"/>
      <c r="J187" s="14"/>
      <c r="K187" s="13"/>
      <c r="L187" s="13"/>
      <c r="M187" s="1018"/>
      <c r="N187" s="1018"/>
      <c r="O187" s="1018"/>
      <c r="P187" s="1018"/>
      <c r="Q187" s="1018"/>
      <c r="R187" s="1018"/>
      <c r="S187" s="1018"/>
      <c r="T187" s="1018"/>
    </row>
    <row r="188" spans="1:22" ht="15">
      <c r="A188" s="1035"/>
      <c r="B188" s="1035"/>
      <c r="C188" s="1035"/>
      <c r="D188" s="4"/>
      <c r="E188" s="4"/>
      <c r="F188" s="1016"/>
      <c r="G188" s="14"/>
      <c r="H188" s="14"/>
      <c r="I188" s="14"/>
      <c r="J188" s="14"/>
      <c r="K188" s="13"/>
      <c r="L188" s="13"/>
      <c r="M188" s="1018"/>
      <c r="N188" s="1018"/>
      <c r="O188" s="1018"/>
      <c r="P188" s="1018"/>
      <c r="Q188" s="1018"/>
      <c r="R188" s="1018"/>
      <c r="S188" s="1018"/>
      <c r="T188" s="1018"/>
    </row>
    <row r="189" spans="1:22" ht="15">
      <c r="A189" s="1035"/>
      <c r="B189" s="1035"/>
      <c r="C189" s="1035"/>
      <c r="D189" s="4"/>
      <c r="E189" s="4"/>
      <c r="F189" s="1016"/>
      <c r="G189" s="14"/>
      <c r="H189" s="14"/>
      <c r="I189" s="14"/>
      <c r="J189" s="14"/>
      <c r="K189" s="13"/>
      <c r="L189" s="13"/>
      <c r="M189" s="1018"/>
      <c r="N189" s="1018"/>
      <c r="O189" s="1018"/>
      <c r="P189" s="1018"/>
      <c r="Q189" s="1018"/>
      <c r="R189" s="1018"/>
      <c r="S189" s="1018"/>
      <c r="T189" s="1018"/>
    </row>
    <row r="190" spans="1:22" ht="15">
      <c r="A190" s="1035"/>
      <c r="B190" s="1035"/>
      <c r="C190" s="1035"/>
      <c r="D190" s="4"/>
      <c r="E190" s="4"/>
      <c r="F190" s="1016"/>
      <c r="G190" s="14"/>
      <c r="H190" s="14"/>
      <c r="I190" s="14"/>
      <c r="J190" s="14"/>
      <c r="K190" s="13"/>
      <c r="L190" s="13"/>
      <c r="M190" s="1018"/>
      <c r="N190" s="1018"/>
      <c r="O190" s="1018"/>
      <c r="P190" s="1018"/>
      <c r="Q190" s="1018"/>
      <c r="R190" s="1018"/>
      <c r="S190" s="1018"/>
      <c r="T190" s="1018"/>
    </row>
    <row r="192" spans="1:22">
      <c r="A192" s="1296"/>
      <c r="B192" s="1296"/>
      <c r="C192" s="1296"/>
      <c r="D192" s="1296"/>
      <c r="E192" s="1296"/>
      <c r="F192" s="1296"/>
      <c r="G192" s="1296"/>
      <c r="H192" s="1296"/>
      <c r="I192" s="1296"/>
      <c r="J192" s="1296"/>
      <c r="K192" s="1296"/>
      <c r="L192" s="1296"/>
      <c r="M192" s="1296"/>
      <c r="N192" s="1296"/>
      <c r="O192" s="1296"/>
      <c r="P192" s="1296"/>
      <c r="Q192" s="1296"/>
      <c r="R192" s="1296"/>
      <c r="S192" s="1296"/>
      <c r="T192" s="1296"/>
      <c r="U192" s="1296"/>
      <c r="V192" s="1296"/>
    </row>
    <row r="193" spans="1:22">
      <c r="A193" s="1009"/>
      <c r="B193" s="1009"/>
      <c r="C193" s="1009"/>
      <c r="D193" s="1009"/>
      <c r="E193" s="1009"/>
      <c r="F193" s="1009"/>
      <c r="G193" s="1009"/>
      <c r="H193" s="1009"/>
      <c r="I193" s="1009"/>
      <c r="J193" s="1009"/>
      <c r="K193" s="1009"/>
      <c r="L193" s="1009"/>
      <c r="M193" s="1033"/>
      <c r="N193" s="1009"/>
      <c r="O193" s="1009"/>
      <c r="P193" s="1009"/>
      <c r="Q193" s="1009"/>
      <c r="R193" s="1009"/>
      <c r="S193" s="1009"/>
      <c r="T193" s="1009"/>
      <c r="U193" s="1009"/>
      <c r="V193" s="1009"/>
    </row>
    <row r="194" spans="1:22">
      <c r="A194" s="1296"/>
      <c r="B194" s="1296"/>
      <c r="C194" s="1296"/>
      <c r="D194" s="1296"/>
      <c r="E194" s="1296"/>
      <c r="F194" s="1296"/>
      <c r="G194" s="1296"/>
      <c r="H194" s="1296"/>
      <c r="I194" s="1296"/>
      <c r="J194" s="1296"/>
      <c r="K194" s="1296"/>
      <c r="L194" s="1296"/>
      <c r="M194" s="1296"/>
      <c r="N194" s="1296"/>
      <c r="O194" s="1296"/>
      <c r="P194" s="1296"/>
      <c r="Q194" s="1296"/>
      <c r="R194" s="1296"/>
      <c r="S194" s="1296"/>
      <c r="T194" s="1296"/>
      <c r="U194" s="1296"/>
      <c r="V194" s="1296"/>
    </row>
    <row r="195" spans="1:22">
      <c r="A195" s="1014"/>
      <c r="B195" s="1014"/>
      <c r="C195" s="1014"/>
      <c r="D195" s="1014"/>
      <c r="E195" s="1014"/>
      <c r="F195" s="1014"/>
      <c r="G195" s="1014"/>
      <c r="H195" s="1014"/>
      <c r="I195" s="1014"/>
      <c r="J195" s="1014"/>
      <c r="K195" s="1014"/>
      <c r="L195" s="1014"/>
      <c r="M195" s="19"/>
      <c r="N195" s="1014"/>
      <c r="O195" s="1014"/>
      <c r="P195" s="1014"/>
      <c r="Q195" s="1014"/>
      <c r="R195" s="1014"/>
      <c r="S195" s="1014"/>
      <c r="T195" s="1014"/>
      <c r="U195" s="1014"/>
      <c r="V195" s="1014"/>
    </row>
    <row r="196" spans="1:22">
      <c r="A196" s="1296"/>
      <c r="B196" s="1296"/>
      <c r="C196" s="1296"/>
      <c r="D196" s="1296"/>
      <c r="E196" s="1296"/>
      <c r="F196" s="1296"/>
      <c r="G196" s="1296"/>
      <c r="H196" s="1296"/>
      <c r="I196" s="1296"/>
      <c r="J196" s="1296"/>
      <c r="K196" s="1296"/>
      <c r="L196" s="1296"/>
      <c r="M196" s="1296"/>
      <c r="N196" s="1296"/>
      <c r="O196" s="1296"/>
      <c r="P196" s="1296"/>
      <c r="Q196" s="1296"/>
      <c r="R196" s="1296"/>
      <c r="S196" s="1296"/>
      <c r="T196" s="1296"/>
      <c r="U196" s="1296"/>
      <c r="V196" s="1296"/>
    </row>
    <row r="197" spans="1:22">
      <c r="A197" s="1248"/>
      <c r="B197" s="1248"/>
      <c r="C197" s="1248"/>
      <c r="D197" s="1248"/>
      <c r="E197" s="1248"/>
      <c r="F197" s="1248"/>
      <c r="G197" s="1248"/>
      <c r="H197" s="1248"/>
      <c r="I197" s="1248"/>
      <c r="J197" s="1248"/>
      <c r="K197" s="1248"/>
      <c r="L197" s="1248"/>
      <c r="M197" s="1248"/>
      <c r="N197" s="1248"/>
      <c r="O197" s="1248"/>
      <c r="P197" s="1248"/>
      <c r="Q197" s="1248"/>
      <c r="R197" s="1248"/>
      <c r="S197" s="1248"/>
      <c r="T197" s="1248"/>
      <c r="U197" s="1248"/>
      <c r="V197" s="1248"/>
    </row>
    <row r="198" spans="1:22">
      <c r="A198" s="1248"/>
      <c r="B198" s="1248"/>
      <c r="C198" s="1248"/>
      <c r="D198" s="1248"/>
      <c r="E198" s="1248"/>
      <c r="F198" s="1248"/>
      <c r="G198" s="1248"/>
      <c r="H198" s="1248"/>
      <c r="I198" s="1248"/>
      <c r="J198" s="1248"/>
      <c r="K198" s="1248"/>
      <c r="L198" s="1248"/>
      <c r="M198" s="1248"/>
      <c r="N198" s="1248"/>
      <c r="O198" s="1248"/>
      <c r="P198" s="1248"/>
      <c r="Q198" s="1248"/>
      <c r="R198" s="1248"/>
      <c r="S198" s="1248"/>
      <c r="T198" s="1248"/>
      <c r="U198" s="1248"/>
      <c r="V198" s="1248"/>
    </row>
    <row r="199" spans="1:22">
      <c r="A199" s="1248"/>
      <c r="B199" s="1248"/>
      <c r="C199" s="1248"/>
      <c r="D199" s="1248"/>
      <c r="E199" s="1248"/>
      <c r="F199" s="1248"/>
      <c r="G199" s="1248"/>
      <c r="H199" s="1248"/>
      <c r="I199" s="1248"/>
      <c r="J199" s="1248"/>
      <c r="K199" s="1248"/>
      <c r="L199" s="1248"/>
      <c r="M199" s="1248"/>
      <c r="N199" s="1248"/>
      <c r="O199" s="1248"/>
      <c r="P199" s="1248"/>
      <c r="Q199" s="1248"/>
      <c r="R199" s="1248"/>
      <c r="S199" s="1248"/>
      <c r="T199" s="1248"/>
      <c r="U199" s="1248"/>
      <c r="V199" s="1248"/>
    </row>
    <row r="200" spans="1:22">
      <c r="A200" s="1009"/>
      <c r="B200" s="1009"/>
      <c r="C200" s="1009"/>
      <c r="D200" s="1009"/>
      <c r="E200" s="1009"/>
      <c r="F200" s="1009"/>
      <c r="G200" s="1009"/>
      <c r="H200" s="1009"/>
      <c r="I200" s="1009"/>
      <c r="J200" s="1009"/>
      <c r="K200" s="1009"/>
      <c r="L200" s="1009"/>
      <c r="M200" s="1033"/>
      <c r="N200" s="1009"/>
      <c r="O200" s="1009"/>
      <c r="P200" s="1009"/>
      <c r="Q200" s="1009"/>
      <c r="R200" s="1009"/>
      <c r="S200" s="1009"/>
      <c r="T200" s="1009"/>
      <c r="U200" s="1009"/>
      <c r="V200" s="1009"/>
    </row>
    <row r="201" spans="1:22">
      <c r="A201" s="1248"/>
      <c r="B201" s="1248"/>
      <c r="C201" s="1248"/>
      <c r="D201" s="1248"/>
      <c r="E201" s="1248"/>
      <c r="F201" s="1248"/>
      <c r="G201" s="1248"/>
      <c r="H201" s="1248"/>
      <c r="I201" s="1248"/>
      <c r="J201" s="1248"/>
      <c r="K201" s="1248"/>
      <c r="L201" s="1248"/>
      <c r="M201" s="1248"/>
      <c r="N201" s="1248"/>
      <c r="O201" s="1248"/>
      <c r="P201" s="1248"/>
      <c r="Q201" s="1248"/>
      <c r="R201" s="1248"/>
      <c r="S201" s="1248"/>
      <c r="T201" s="1248"/>
      <c r="U201" s="1248"/>
      <c r="V201" s="1248"/>
    </row>
    <row r="202" spans="1:22">
      <c r="A202" s="1248"/>
      <c r="B202" s="1248"/>
      <c r="C202" s="1248"/>
      <c r="D202" s="1248"/>
      <c r="E202" s="1248"/>
      <c r="F202" s="1248"/>
      <c r="G202" s="1248"/>
      <c r="H202" s="1248"/>
      <c r="I202" s="1248"/>
      <c r="J202" s="1248"/>
      <c r="K202" s="1248"/>
      <c r="L202" s="1248"/>
      <c r="M202" s="1248"/>
      <c r="N202" s="1248"/>
      <c r="O202" s="1248"/>
      <c r="P202" s="1248"/>
      <c r="Q202" s="1248"/>
      <c r="R202" s="1248"/>
      <c r="S202" s="1248"/>
      <c r="T202" s="1248"/>
      <c r="U202" s="1248"/>
      <c r="V202" s="1248"/>
    </row>
    <row r="203" spans="1:22">
      <c r="A203" s="1248"/>
      <c r="B203" s="1248"/>
      <c r="C203" s="1248"/>
      <c r="D203" s="1248"/>
      <c r="E203" s="1248"/>
      <c r="F203" s="1248"/>
      <c r="G203" s="1248"/>
      <c r="H203" s="1248"/>
      <c r="I203" s="1248"/>
      <c r="J203" s="1248"/>
      <c r="K203" s="1248"/>
      <c r="L203" s="1248"/>
      <c r="M203" s="1248"/>
      <c r="N203" s="1248"/>
      <c r="O203" s="1248"/>
      <c r="P203" s="1248"/>
      <c r="Q203" s="1248"/>
      <c r="R203" s="1248"/>
      <c r="S203" s="1248"/>
      <c r="T203" s="1248"/>
      <c r="U203" s="1248"/>
      <c r="V203" s="1248"/>
    </row>
    <row r="204" spans="1:22">
      <c r="A204" s="1014"/>
      <c r="B204" s="1014"/>
      <c r="C204" s="1014"/>
      <c r="D204" s="1014"/>
      <c r="E204" s="1014"/>
      <c r="F204" s="1014"/>
      <c r="G204" s="1014"/>
      <c r="H204" s="1014"/>
      <c r="I204" s="1014"/>
      <c r="J204" s="1014"/>
      <c r="K204" s="1014"/>
      <c r="L204" s="1014"/>
      <c r="M204" s="19"/>
      <c r="N204" s="1014"/>
      <c r="O204" s="1014"/>
      <c r="P204" s="1014"/>
      <c r="Q204" s="1014"/>
      <c r="R204" s="1014"/>
      <c r="S204" s="1014"/>
      <c r="T204" s="1014"/>
      <c r="U204" s="1014"/>
      <c r="V204" s="1014"/>
    </row>
    <row r="205" spans="1:22">
      <c r="A205" s="1296"/>
      <c r="B205" s="1296"/>
      <c r="C205" s="1296"/>
      <c r="D205" s="1296"/>
      <c r="E205" s="1296"/>
      <c r="F205" s="1296"/>
      <c r="G205" s="1296"/>
      <c r="H205" s="1296"/>
      <c r="I205" s="1296"/>
      <c r="J205" s="1296"/>
      <c r="K205" s="1296"/>
      <c r="L205" s="1296"/>
      <c r="M205" s="1296"/>
      <c r="N205" s="1296"/>
      <c r="O205" s="1296"/>
      <c r="P205" s="1296"/>
      <c r="Q205" s="1296"/>
      <c r="R205" s="1296"/>
      <c r="S205" s="1296"/>
      <c r="T205" s="1296"/>
      <c r="U205" s="1296"/>
      <c r="V205" s="1296"/>
    </row>
    <row r="206" spans="1:22">
      <c r="A206" s="1248"/>
      <c r="B206" s="1248"/>
      <c r="C206" s="1248"/>
      <c r="D206" s="1248"/>
      <c r="E206" s="1248"/>
      <c r="F206" s="1248"/>
      <c r="G206" s="1248"/>
      <c r="H206" s="1248"/>
      <c r="I206" s="1248"/>
      <c r="J206" s="1248"/>
      <c r="K206" s="1248"/>
      <c r="L206" s="1248"/>
      <c r="M206" s="1248"/>
      <c r="N206" s="1248"/>
      <c r="O206" s="1248"/>
      <c r="P206" s="1248"/>
      <c r="Q206" s="1248"/>
      <c r="R206" s="1248"/>
      <c r="S206" s="1248"/>
      <c r="T206" s="1248"/>
      <c r="U206" s="1248"/>
      <c r="V206" s="1248"/>
    </row>
    <row r="207" spans="1:22">
      <c r="A207" s="1248"/>
      <c r="B207" s="1248"/>
      <c r="C207" s="1248"/>
      <c r="D207" s="1248"/>
      <c r="E207" s="1248"/>
      <c r="F207" s="1248"/>
      <c r="G207" s="1248"/>
      <c r="H207" s="1248"/>
      <c r="I207" s="1248"/>
      <c r="J207" s="1248"/>
      <c r="K207" s="1248"/>
      <c r="L207" s="1248"/>
      <c r="M207" s="1248"/>
      <c r="N207" s="1248"/>
      <c r="O207" s="1248"/>
      <c r="P207" s="1248"/>
      <c r="Q207" s="1248"/>
      <c r="R207" s="1248"/>
      <c r="S207" s="1248"/>
      <c r="T207" s="1248"/>
      <c r="U207" s="1248"/>
      <c r="V207" s="1248"/>
    </row>
    <row r="208" spans="1:22">
      <c r="A208" s="1009"/>
      <c r="B208" s="1009"/>
      <c r="C208" s="1009"/>
      <c r="D208" s="1009"/>
      <c r="E208" s="1009"/>
      <c r="F208" s="1009"/>
      <c r="G208" s="1009"/>
      <c r="H208" s="1009"/>
      <c r="I208" s="1009"/>
      <c r="J208" s="1009"/>
      <c r="K208" s="1009"/>
      <c r="L208" s="1009"/>
      <c r="M208" s="1033"/>
      <c r="N208" s="1009"/>
      <c r="O208" s="1009"/>
      <c r="P208" s="1009"/>
      <c r="Q208" s="1009"/>
      <c r="R208" s="1009"/>
      <c r="S208" s="1009"/>
      <c r="T208" s="1009"/>
      <c r="U208" s="1009"/>
      <c r="V208" s="1009"/>
    </row>
    <row r="209" spans="1:22">
      <c r="A209" s="1248"/>
      <c r="B209" s="1248"/>
      <c r="C209" s="1248"/>
      <c r="D209" s="1248"/>
      <c r="E209" s="1248"/>
      <c r="F209" s="1248"/>
      <c r="G209" s="1248"/>
      <c r="H209" s="1248"/>
      <c r="I209" s="1248"/>
      <c r="J209" s="1248"/>
      <c r="K209" s="1248"/>
      <c r="L209" s="1248"/>
      <c r="M209" s="1248"/>
      <c r="N209" s="1248"/>
      <c r="O209" s="1248"/>
      <c r="P209" s="1248"/>
      <c r="Q209" s="1248"/>
      <c r="R209" s="1248"/>
      <c r="S209" s="1248"/>
      <c r="T209" s="1248"/>
      <c r="U209" s="1248"/>
      <c r="V209" s="1248"/>
    </row>
    <row r="210" spans="1:22">
      <c r="A210" s="1009"/>
      <c r="B210" s="1009"/>
      <c r="C210" s="1009"/>
      <c r="D210" s="1009"/>
      <c r="E210" s="1009"/>
      <c r="F210" s="1009"/>
      <c r="G210" s="1009"/>
      <c r="H210" s="1009"/>
      <c r="I210" s="1009"/>
      <c r="J210" s="1009"/>
      <c r="K210" s="1009"/>
      <c r="L210" s="1009"/>
      <c r="M210" s="1033"/>
      <c r="N210" s="1009"/>
      <c r="O210" s="1009"/>
      <c r="P210" s="1009"/>
      <c r="Q210" s="1009"/>
      <c r="R210" s="1009"/>
      <c r="S210" s="1009"/>
      <c r="T210" s="1009"/>
      <c r="U210" s="1009"/>
      <c r="V210" s="1009"/>
    </row>
    <row r="211" spans="1:22">
      <c r="A211" s="1248"/>
      <c r="B211" s="1248"/>
      <c r="C211" s="1248"/>
      <c r="D211" s="1248"/>
      <c r="E211" s="1248"/>
      <c r="F211" s="1248"/>
      <c r="G211" s="1248"/>
      <c r="H211" s="1248"/>
      <c r="I211" s="1248"/>
      <c r="J211" s="1248"/>
      <c r="K211" s="1248"/>
      <c r="L211" s="1248"/>
      <c r="M211" s="1248"/>
      <c r="N211" s="1248"/>
      <c r="O211" s="1248"/>
      <c r="P211" s="1248"/>
      <c r="Q211" s="1248"/>
      <c r="R211" s="1248"/>
      <c r="S211" s="1248"/>
      <c r="T211" s="1248"/>
      <c r="U211" s="1248"/>
      <c r="V211" s="1248"/>
    </row>
    <row r="212" spans="1:22">
      <c r="A212" s="1248"/>
      <c r="B212" s="1248"/>
      <c r="C212" s="1248"/>
      <c r="D212" s="1248"/>
      <c r="E212" s="1248"/>
      <c r="F212" s="1248"/>
      <c r="G212" s="1248"/>
      <c r="H212" s="1248"/>
      <c r="I212" s="1248"/>
      <c r="J212" s="1248"/>
      <c r="K212" s="1248"/>
      <c r="L212" s="1248"/>
      <c r="M212" s="1248"/>
      <c r="N212" s="1248"/>
      <c r="O212" s="1248"/>
      <c r="P212" s="1248"/>
      <c r="Q212" s="1248"/>
      <c r="R212" s="1248"/>
      <c r="S212" s="1248"/>
      <c r="T212" s="1248"/>
      <c r="U212" s="1248"/>
      <c r="V212" s="1248"/>
    </row>
    <row r="213" spans="1:22">
      <c r="A213" s="1009"/>
      <c r="B213" s="1009"/>
      <c r="C213" s="1009"/>
      <c r="D213" s="1009"/>
      <c r="E213" s="1009"/>
      <c r="F213" s="1009"/>
      <c r="G213" s="1009"/>
      <c r="H213" s="1009"/>
      <c r="I213" s="1009"/>
      <c r="J213" s="1009"/>
      <c r="K213" s="1009"/>
      <c r="L213" s="1009"/>
      <c r="M213" s="1033"/>
      <c r="N213" s="1009"/>
      <c r="O213" s="1009"/>
      <c r="P213" s="1009"/>
      <c r="Q213" s="1009"/>
      <c r="R213" s="1009"/>
      <c r="S213" s="1009"/>
      <c r="T213" s="1009"/>
      <c r="U213" s="1009"/>
      <c r="V213" s="1009"/>
    </row>
    <row r="214" spans="1:22">
      <c r="A214" s="1248"/>
      <c r="B214" s="1248"/>
      <c r="C214" s="1248"/>
      <c r="D214" s="1248"/>
      <c r="E214" s="1248"/>
      <c r="F214" s="1248"/>
      <c r="G214" s="1248"/>
      <c r="H214" s="1248"/>
      <c r="I214" s="1248"/>
      <c r="J214" s="1248"/>
      <c r="K214" s="1248"/>
      <c r="L214" s="1248"/>
      <c r="M214" s="1248"/>
      <c r="N214" s="1248"/>
      <c r="O214" s="1248"/>
      <c r="P214" s="1248"/>
      <c r="Q214" s="1248"/>
      <c r="R214" s="1248"/>
      <c r="S214" s="1248"/>
      <c r="T214" s="1248"/>
      <c r="U214" s="1248"/>
      <c r="V214" s="1248"/>
    </row>
    <row r="814" spans="4:9">
      <c r="D814" s="1036"/>
      <c r="E814" s="1036"/>
      <c r="F814" s="1036" t="s">
        <v>309</v>
      </c>
      <c r="H814" s="1036"/>
      <c r="I814" s="1036"/>
    </row>
  </sheetData>
  <mergeCells count="246">
    <mergeCell ref="L12:L16"/>
    <mergeCell ref="M12:M16"/>
    <mergeCell ref="N12:N16"/>
    <mergeCell ref="I10:I11"/>
    <mergeCell ref="J10:J11"/>
    <mergeCell ref="K10:K11"/>
    <mergeCell ref="L10:L11"/>
    <mergeCell ref="M10:M11"/>
    <mergeCell ref="R9:R10"/>
    <mergeCell ref="L6:L8"/>
    <mergeCell ref="M6:N8"/>
    <mergeCell ref="O6:O8"/>
    <mergeCell ref="P6:P8"/>
    <mergeCell ref="Q6:Q8"/>
    <mergeCell ref="E6:E8"/>
    <mergeCell ref="F6:F8"/>
    <mergeCell ref="G6:G8"/>
    <mergeCell ref="H6:I8"/>
    <mergeCell ref="J6:J8"/>
    <mergeCell ref="K6:K8"/>
    <mergeCell ref="W9:W10"/>
    <mergeCell ref="A130:V130"/>
    <mergeCell ref="A1:V1"/>
    <mergeCell ref="A2:V2"/>
    <mergeCell ref="A4:A8"/>
    <mergeCell ref="B4:I5"/>
    <mergeCell ref="J4:N5"/>
    <mergeCell ref="O4:R5"/>
    <mergeCell ref="S4:W5"/>
    <mergeCell ref="B6:B8"/>
    <mergeCell ref="C6:C8"/>
    <mergeCell ref="D6:D8"/>
    <mergeCell ref="W6:W8"/>
    <mergeCell ref="R6:R8"/>
    <mergeCell ref="S6:S8"/>
    <mergeCell ref="T6:T8"/>
    <mergeCell ref="U6:U8"/>
    <mergeCell ref="V6:V8"/>
    <mergeCell ref="A9:A17"/>
    <mergeCell ref="B9:B17"/>
    <mergeCell ref="O9:O10"/>
    <mergeCell ref="P9:P10"/>
    <mergeCell ref="Q9:Q10"/>
    <mergeCell ref="O30:O34"/>
    <mergeCell ref="T9:T10"/>
    <mergeCell ref="U9:U10"/>
    <mergeCell ref="V9:V10"/>
    <mergeCell ref="C10:C11"/>
    <mergeCell ref="D10:D11"/>
    <mergeCell ref="E10:E11"/>
    <mergeCell ref="F10:F11"/>
    <mergeCell ref="G10:G11"/>
    <mergeCell ref="N10:N11"/>
    <mergeCell ref="H10:H11"/>
    <mergeCell ref="S9:S10"/>
    <mergeCell ref="O11:O16"/>
    <mergeCell ref="P11:P16"/>
    <mergeCell ref="Q11:Q16"/>
    <mergeCell ref="R11:R16"/>
    <mergeCell ref="C12:C16"/>
    <mergeCell ref="D12:D16"/>
    <mergeCell ref="E12:E16"/>
    <mergeCell ref="F12:F16"/>
    <mergeCell ref="G12:G16"/>
    <mergeCell ref="H12:H16"/>
    <mergeCell ref="I12:I16"/>
    <mergeCell ref="J12:J16"/>
    <mergeCell ref="K12:K16"/>
    <mergeCell ref="S19:S20"/>
    <mergeCell ref="T19:T20"/>
    <mergeCell ref="U19:U20"/>
    <mergeCell ref="V19:V20"/>
    <mergeCell ref="C22:C29"/>
    <mergeCell ref="D22:D29"/>
    <mergeCell ref="E22:E29"/>
    <mergeCell ref="F22:F29"/>
    <mergeCell ref="G22:G29"/>
    <mergeCell ref="H22:H29"/>
    <mergeCell ref="H19:H20"/>
    <mergeCell ref="I19:I20"/>
    <mergeCell ref="O19:O20"/>
    <mergeCell ref="P19:P20"/>
    <mergeCell ref="Q19:Q20"/>
    <mergeCell ref="R19:R20"/>
    <mergeCell ref="O22:O29"/>
    <mergeCell ref="P22:P29"/>
    <mergeCell ref="Q22:Q29"/>
    <mergeCell ref="R22:R29"/>
    <mergeCell ref="I22:I29"/>
    <mergeCell ref="J22:J29"/>
    <mergeCell ref="K22:K29"/>
    <mergeCell ref="L22:L29"/>
    <mergeCell ref="M22:M29"/>
    <mergeCell ref="N22:N29"/>
    <mergeCell ref="P30:P34"/>
    <mergeCell ref="Q30:Q34"/>
    <mergeCell ref="R30:R34"/>
    <mergeCell ref="A48:A53"/>
    <mergeCell ref="B48:B53"/>
    <mergeCell ref="I30:I34"/>
    <mergeCell ref="J30:J34"/>
    <mergeCell ref="K30:K34"/>
    <mergeCell ref="L30:L34"/>
    <mergeCell ref="M30:M34"/>
    <mergeCell ref="N30:N34"/>
    <mergeCell ref="A18:A37"/>
    <mergeCell ref="B18:B37"/>
    <mergeCell ref="C19:C20"/>
    <mergeCell ref="D19:D20"/>
    <mergeCell ref="E19:E20"/>
    <mergeCell ref="F19:F20"/>
    <mergeCell ref="G19:G20"/>
    <mergeCell ref="C30:C34"/>
    <mergeCell ref="D30:D34"/>
    <mergeCell ref="E30:E34"/>
    <mergeCell ref="F30:F34"/>
    <mergeCell ref="G30:G34"/>
    <mergeCell ref="H30:H34"/>
    <mergeCell ref="A73:V73"/>
    <mergeCell ref="A74:V74"/>
    <mergeCell ref="A75:V75"/>
    <mergeCell ref="A76:V76"/>
    <mergeCell ref="A77:V77"/>
    <mergeCell ref="A78:V78"/>
    <mergeCell ref="W61:W64"/>
    <mergeCell ref="S68:T68"/>
    <mergeCell ref="O69:P69"/>
    <mergeCell ref="A70:V70"/>
    <mergeCell ref="A71:V71"/>
    <mergeCell ref="A72:V72"/>
    <mergeCell ref="A54:A65"/>
    <mergeCell ref="B54:B65"/>
    <mergeCell ref="T54:T55"/>
    <mergeCell ref="K57:K58"/>
    <mergeCell ref="O58:P58"/>
    <mergeCell ref="V61:V64"/>
    <mergeCell ref="A85:V85"/>
    <mergeCell ref="A86:V86"/>
    <mergeCell ref="A87:V87"/>
    <mergeCell ref="A88:V88"/>
    <mergeCell ref="A89:V89"/>
    <mergeCell ref="A90:V91"/>
    <mergeCell ref="A79:V79"/>
    <mergeCell ref="A80:V80"/>
    <mergeCell ref="A81:V81"/>
    <mergeCell ref="A82:V82"/>
    <mergeCell ref="A83:V83"/>
    <mergeCell ref="A84:V84"/>
    <mergeCell ref="A99:V100"/>
    <mergeCell ref="A101:V101"/>
    <mergeCell ref="A102:V103"/>
    <mergeCell ref="A104:V104"/>
    <mergeCell ref="A105:V106"/>
    <mergeCell ref="A107:V107"/>
    <mergeCell ref="A92:V92"/>
    <mergeCell ref="A93:V94"/>
    <mergeCell ref="A95:V95"/>
    <mergeCell ref="A96:V96"/>
    <mergeCell ref="A97:V97"/>
    <mergeCell ref="A98:V98"/>
    <mergeCell ref="A116:V117"/>
    <mergeCell ref="A118:V119"/>
    <mergeCell ref="A120:V122"/>
    <mergeCell ref="A123:V123"/>
    <mergeCell ref="A124:V124"/>
    <mergeCell ref="A125:V125"/>
    <mergeCell ref="A108:V108"/>
    <mergeCell ref="A109:V110"/>
    <mergeCell ref="A111:V111"/>
    <mergeCell ref="A112:V113"/>
    <mergeCell ref="A114:V114"/>
    <mergeCell ref="A115:V115"/>
    <mergeCell ref="A126:V126"/>
    <mergeCell ref="A127:V127"/>
    <mergeCell ref="A128:V128"/>
    <mergeCell ref="A138:U138"/>
    <mergeCell ref="A140:A141"/>
    <mergeCell ref="B140:B141"/>
    <mergeCell ref="C140:F140"/>
    <mergeCell ref="G140:G141"/>
    <mergeCell ref="H140:I141"/>
    <mergeCell ref="J140:J141"/>
    <mergeCell ref="A129:V129"/>
    <mergeCell ref="A131:V131"/>
    <mergeCell ref="A132:V132"/>
    <mergeCell ref="A133:V133"/>
    <mergeCell ref="A134:V134"/>
    <mergeCell ref="A135:V135"/>
    <mergeCell ref="A136:V136"/>
    <mergeCell ref="A137:V137"/>
    <mergeCell ref="A142:A145"/>
    <mergeCell ref="B142:B145"/>
    <mergeCell ref="C142:D145"/>
    <mergeCell ref="E142:E145"/>
    <mergeCell ref="F142:F145"/>
    <mergeCell ref="G142:G145"/>
    <mergeCell ref="K140:L141"/>
    <mergeCell ref="M140:Q140"/>
    <mergeCell ref="R140:U140"/>
    <mergeCell ref="C141:D141"/>
    <mergeCell ref="M141:N141"/>
    <mergeCell ref="P141:Q141"/>
    <mergeCell ref="K146:L147"/>
    <mergeCell ref="P146:Q146"/>
    <mergeCell ref="P147:Q147"/>
    <mergeCell ref="A149:C149"/>
    <mergeCell ref="G149:H149"/>
    <mergeCell ref="I149:J149"/>
    <mergeCell ref="L149:M149"/>
    <mergeCell ref="N149:O149"/>
    <mergeCell ref="P142:Q144"/>
    <mergeCell ref="P145:Q145"/>
    <mergeCell ref="A146:A147"/>
    <mergeCell ref="B146:B147"/>
    <mergeCell ref="C146:D147"/>
    <mergeCell ref="E146:E147"/>
    <mergeCell ref="F146:F147"/>
    <mergeCell ref="G146:G147"/>
    <mergeCell ref="H146:I147"/>
    <mergeCell ref="J146:J147"/>
    <mergeCell ref="H142:I145"/>
    <mergeCell ref="J142:J145"/>
    <mergeCell ref="K142:L145"/>
    <mergeCell ref="M142:M144"/>
    <mergeCell ref="N142:N144"/>
    <mergeCell ref="O142:O144"/>
    <mergeCell ref="R149:T149"/>
    <mergeCell ref="A152:U152"/>
    <mergeCell ref="A153:U153"/>
    <mergeCell ref="A154:U154"/>
    <mergeCell ref="A155:U155"/>
    <mergeCell ref="A156:U156"/>
    <mergeCell ref="A211:V212"/>
    <mergeCell ref="A214:V214"/>
    <mergeCell ref="A198:V199"/>
    <mergeCell ref="A201:V201"/>
    <mergeCell ref="A202:V203"/>
    <mergeCell ref="A205:V205"/>
    <mergeCell ref="A206:V207"/>
    <mergeCell ref="A209:V209"/>
    <mergeCell ref="A157:U157"/>
    <mergeCell ref="A158:U158"/>
    <mergeCell ref="A192:V192"/>
    <mergeCell ref="A194:V194"/>
    <mergeCell ref="A196:V196"/>
    <mergeCell ref="A197:V197"/>
  </mergeCells>
  <printOptions horizontalCentered="1"/>
  <pageMargins left="0.25" right="0.25" top="0.5" bottom="0.5" header="0" footer="0"/>
  <pageSetup paperSize="5" scale="45" fitToHeight="5" orientation="landscape" r:id="rId1"/>
  <headerFooter>
    <oddFooter>&amp;RPage &amp;P of &amp;N</oddFooter>
  </headerFooter>
  <rowBreaks count="2" manualBreakCount="2">
    <brk id="69" max="22" man="1"/>
    <brk id="131" max="22" man="1"/>
  </rowBreaks>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1:L29"/>
  <sheetViews>
    <sheetView view="pageBreakPreview" zoomScale="85" zoomScaleNormal="85" zoomScaleSheetLayoutView="85" zoomScalePageLayoutView="85" workbookViewId="0">
      <selection activeCell="F27" sqref="F27"/>
    </sheetView>
  </sheetViews>
  <sheetFormatPr defaultColWidth="9.140625" defaultRowHeight="14.25"/>
  <cols>
    <col min="1" max="1" width="2.7109375" style="778" customWidth="1"/>
    <col min="2" max="2" width="12.7109375" style="451" customWidth="1"/>
    <col min="3" max="3" width="2.7109375" style="451" customWidth="1"/>
    <col min="4" max="4" width="26.7109375" style="75" customWidth="1"/>
    <col min="5" max="5" width="30.85546875" style="778" customWidth="1"/>
    <col min="6" max="6" width="28.7109375" style="76" customWidth="1"/>
    <col min="7" max="7" width="30.42578125" style="777" customWidth="1"/>
    <col min="8" max="8" width="24.42578125" style="777" customWidth="1"/>
    <col min="9" max="9" width="28.28515625" style="778" customWidth="1"/>
    <col min="10" max="16384" width="9.140625" style="778"/>
  </cols>
  <sheetData>
    <row r="1" spans="2:12" ht="15">
      <c r="B1" s="1593" t="s">
        <v>618</v>
      </c>
      <c r="C1" s="1593"/>
      <c r="D1" s="1593"/>
      <c r="E1" s="1593"/>
      <c r="F1" s="1593"/>
      <c r="G1" s="891"/>
      <c r="H1" s="891"/>
      <c r="I1" s="891"/>
    </row>
    <row r="2" spans="2:12" ht="15">
      <c r="B2" s="1593" t="s">
        <v>331</v>
      </c>
      <c r="C2" s="1593"/>
      <c r="D2" s="1593"/>
      <c r="E2" s="1593"/>
      <c r="F2" s="1593"/>
      <c r="G2" s="891"/>
      <c r="H2" s="891"/>
      <c r="I2" s="891"/>
    </row>
    <row r="3" spans="2:12" ht="15.75" thickBot="1">
      <c r="B3" s="891"/>
      <c r="C3" s="892"/>
      <c r="D3" s="891"/>
      <c r="E3" s="891"/>
      <c r="F3" s="891"/>
      <c r="G3" s="891"/>
      <c r="H3" s="891"/>
    </row>
    <row r="4" spans="2:12" s="29" customFormat="1" ht="39.75" customHeight="1">
      <c r="B4" s="1594" t="s">
        <v>0</v>
      </c>
      <c r="C4" s="1595"/>
      <c r="D4" s="893" t="s">
        <v>619</v>
      </c>
      <c r="E4" s="194" t="s">
        <v>330</v>
      </c>
      <c r="F4" s="894" t="s">
        <v>620</v>
      </c>
    </row>
    <row r="5" spans="2:12" s="775" customFormat="1" ht="30" customHeight="1">
      <c r="B5" s="895" t="s">
        <v>621</v>
      </c>
      <c r="C5" s="896">
        <v>3</v>
      </c>
      <c r="D5" s="897">
        <v>28.048999999999999</v>
      </c>
      <c r="E5" s="598">
        <v>58392078</v>
      </c>
      <c r="F5" s="898">
        <v>1637839843.6800001</v>
      </c>
      <c r="G5" s="205"/>
      <c r="H5" s="293"/>
      <c r="I5" s="269"/>
    </row>
    <row r="6" spans="2:12" s="775" customFormat="1" ht="30" customHeight="1">
      <c r="B6" s="899" t="s">
        <v>2079</v>
      </c>
      <c r="C6" s="896">
        <v>4</v>
      </c>
      <c r="D6" s="900">
        <v>34.646099999999997</v>
      </c>
      <c r="E6" s="598">
        <v>110336510</v>
      </c>
      <c r="F6" s="901">
        <v>3822724831.6700001</v>
      </c>
      <c r="H6" s="293"/>
      <c r="I6" s="29"/>
    </row>
    <row r="7" spans="2:12" s="939" customFormat="1" ht="30" customHeight="1">
      <c r="B7" s="899" t="s">
        <v>2084</v>
      </c>
      <c r="C7" s="896">
        <v>5</v>
      </c>
      <c r="D7" s="900">
        <v>36.508699999999997</v>
      </c>
      <c r="E7" s="940">
        <v>70214460</v>
      </c>
      <c r="F7" s="901">
        <v>2563441956.2800002</v>
      </c>
      <c r="H7" s="298"/>
      <c r="I7" s="298"/>
    </row>
    <row r="8" spans="2:12" s="775" customFormat="1" ht="30" customHeight="1">
      <c r="B8" s="944" t="s">
        <v>2093</v>
      </c>
      <c r="C8" s="945">
        <v>6</v>
      </c>
      <c r="D8" s="946">
        <v>38.822800000000001</v>
      </c>
      <c r="E8" s="940">
        <v>31122206</v>
      </c>
      <c r="F8" s="947">
        <v>1208249982.0599999</v>
      </c>
      <c r="H8" s="298"/>
      <c r="I8" s="29"/>
    </row>
    <row r="9" spans="2:12" s="775" customFormat="1" ht="30" customHeight="1" thickBot="1">
      <c r="B9" s="193"/>
      <c r="C9" s="193"/>
      <c r="D9" s="942"/>
      <c r="E9" s="902" t="s">
        <v>329</v>
      </c>
      <c r="F9" s="948">
        <f>SUM(F5:F8)</f>
        <v>9232256613.6900005</v>
      </c>
      <c r="G9" s="903"/>
      <c r="H9" s="904"/>
      <c r="K9" s="29"/>
      <c r="L9" s="29"/>
    </row>
    <row r="10" spans="2:12" s="775" customFormat="1" ht="15" thickTop="1">
      <c r="B10" s="942"/>
      <c r="C10" s="943"/>
      <c r="D10" s="942"/>
      <c r="E10" s="192"/>
      <c r="F10" s="29"/>
    </row>
    <row r="11" spans="2:12" s="775" customFormat="1">
      <c r="C11" s="776"/>
      <c r="E11" s="192"/>
      <c r="F11" s="29"/>
    </row>
    <row r="12" spans="2:12" s="775" customFormat="1">
      <c r="B12" s="1249" t="s">
        <v>622</v>
      </c>
      <c r="C12" s="1249"/>
      <c r="D12" s="1249"/>
      <c r="E12" s="1249"/>
      <c r="F12" s="1249"/>
      <c r="G12" s="1249"/>
      <c r="H12" s="1249"/>
      <c r="I12" s="1249"/>
    </row>
    <row r="13" spans="2:12" s="775" customFormat="1">
      <c r="B13" s="1250" t="s">
        <v>623</v>
      </c>
      <c r="C13" s="1250"/>
      <c r="D13" s="1250"/>
      <c r="E13" s="1250"/>
      <c r="F13" s="1250"/>
      <c r="G13" s="1250"/>
      <c r="H13" s="1250"/>
      <c r="I13" s="1250"/>
    </row>
    <row r="14" spans="2:12" s="775" customFormat="1" ht="33" customHeight="1">
      <c r="B14" s="1355" t="s">
        <v>624</v>
      </c>
      <c r="C14" s="1355"/>
      <c r="D14" s="1355"/>
      <c r="E14" s="1355"/>
      <c r="F14" s="1355"/>
      <c r="G14" s="1355"/>
      <c r="H14" s="1355"/>
      <c r="I14" s="1355"/>
    </row>
    <row r="15" spans="2:12" s="775" customFormat="1" ht="47.25" customHeight="1">
      <c r="B15" s="1355" t="s">
        <v>2080</v>
      </c>
      <c r="C15" s="1355"/>
      <c r="D15" s="1355"/>
      <c r="E15" s="1355"/>
      <c r="F15" s="1355"/>
      <c r="G15" s="1355"/>
      <c r="H15" s="1355"/>
      <c r="I15" s="1355"/>
    </row>
    <row r="16" spans="2:12" s="775" customFormat="1" ht="42.75" customHeight="1">
      <c r="B16" s="1355" t="s">
        <v>2085</v>
      </c>
      <c r="C16" s="1355"/>
      <c r="D16" s="1355"/>
      <c r="E16" s="1355"/>
      <c r="F16" s="1355"/>
      <c r="G16" s="1355"/>
      <c r="H16" s="1355"/>
      <c r="I16" s="1355"/>
    </row>
    <row r="17" spans="2:9" s="942" customFormat="1" ht="32.25" customHeight="1">
      <c r="B17" s="1355" t="s">
        <v>2094</v>
      </c>
      <c r="C17" s="1355"/>
      <c r="D17" s="1355"/>
      <c r="E17" s="1355"/>
      <c r="F17" s="1355"/>
      <c r="G17" s="1355"/>
      <c r="H17" s="1355"/>
      <c r="I17" s="1355"/>
    </row>
    <row r="18" spans="2:9" s="775" customFormat="1">
      <c r="B18" s="1355"/>
      <c r="C18" s="1355"/>
      <c r="D18" s="1355"/>
      <c r="E18" s="1355"/>
      <c r="F18" s="1355"/>
      <c r="G18" s="1355"/>
      <c r="H18" s="1355"/>
      <c r="I18" s="1355"/>
    </row>
    <row r="19" spans="2:9" s="775" customFormat="1">
      <c r="B19" s="1355"/>
      <c r="C19" s="1355"/>
      <c r="D19" s="1355"/>
      <c r="E19" s="1355"/>
      <c r="F19" s="1355"/>
      <c r="G19" s="1355"/>
      <c r="H19" s="1355"/>
      <c r="I19" s="1355"/>
    </row>
    <row r="20" spans="2:9" s="775" customFormat="1">
      <c r="B20" s="1355"/>
      <c r="C20" s="1355"/>
      <c r="D20" s="1355"/>
      <c r="E20" s="1355"/>
      <c r="F20" s="1355"/>
      <c r="G20" s="1355"/>
      <c r="H20" s="1355"/>
      <c r="I20" s="1355"/>
    </row>
    <row r="21" spans="2:9" ht="14.25" customHeight="1">
      <c r="B21" s="1355"/>
      <c r="C21" s="1355"/>
      <c r="D21" s="1355"/>
      <c r="E21" s="1355"/>
      <c r="F21" s="1355"/>
      <c r="G21" s="1355"/>
      <c r="H21" s="1355"/>
      <c r="I21" s="1355"/>
    </row>
    <row r="22" spans="2:9">
      <c r="B22" s="1355"/>
      <c r="C22" s="1355"/>
      <c r="D22" s="1355"/>
      <c r="E22" s="1355"/>
      <c r="F22" s="1355"/>
      <c r="G22" s="1355"/>
      <c r="H22" s="1355"/>
      <c r="I22" s="1355"/>
    </row>
    <row r="26" spans="2:9" ht="15">
      <c r="E26" s="302"/>
    </row>
    <row r="27" spans="2:9">
      <c r="E27" s="196"/>
      <c r="G27" s="199"/>
    </row>
    <row r="28" spans="2:9">
      <c r="G28" s="198"/>
    </row>
    <row r="29" spans="2:9" ht="15">
      <c r="E29" s="303"/>
      <c r="F29" s="197"/>
    </row>
  </sheetData>
  <protectedRanges>
    <protectedRange sqref="H9" name="Range1"/>
  </protectedRanges>
  <mergeCells count="14">
    <mergeCell ref="B14:I14"/>
    <mergeCell ref="B1:F1"/>
    <mergeCell ref="B2:F2"/>
    <mergeCell ref="B4:C4"/>
    <mergeCell ref="B12:I12"/>
    <mergeCell ref="B13:I13"/>
    <mergeCell ref="B21:I21"/>
    <mergeCell ref="B22:I22"/>
    <mergeCell ref="B15:I15"/>
    <mergeCell ref="B16:I16"/>
    <mergeCell ref="B17:I17"/>
    <mergeCell ref="B18:I18"/>
    <mergeCell ref="B19:I19"/>
    <mergeCell ref="B20:I20"/>
  </mergeCells>
  <pageMargins left="0.7" right="0.7" top="0.75" bottom="0.75" header="0.3" footer="0.3"/>
  <pageSetup scale="67" orientation="landscape"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1:L26"/>
  <sheetViews>
    <sheetView view="pageBreakPreview" zoomScale="85" zoomScaleNormal="85" zoomScaleSheetLayoutView="85" zoomScalePageLayoutView="85" workbookViewId="0">
      <selection activeCell="H8" sqref="H8"/>
    </sheetView>
  </sheetViews>
  <sheetFormatPr defaultColWidth="9.140625" defaultRowHeight="14.25"/>
  <cols>
    <col min="1" max="1" width="2.7109375" style="1179" customWidth="1"/>
    <col min="2" max="2" width="12.7109375" style="451" customWidth="1"/>
    <col min="3" max="3" width="2.7109375" style="451" customWidth="1"/>
    <col min="4" max="4" width="26.7109375" style="75" customWidth="1"/>
    <col min="5" max="5" width="30.85546875" style="1179" customWidth="1"/>
    <col min="6" max="6" width="28.7109375" style="76" customWidth="1"/>
    <col min="7" max="7" width="30.42578125" style="1178" customWidth="1"/>
    <col min="8" max="8" width="24.42578125" style="1178" customWidth="1"/>
    <col min="9" max="9" width="28.28515625" style="1179" customWidth="1"/>
    <col min="10" max="16384" width="9.140625" style="1179"/>
  </cols>
  <sheetData>
    <row r="1" spans="2:12" ht="15">
      <c r="B1" s="1593" t="s">
        <v>2132</v>
      </c>
      <c r="C1" s="1593"/>
      <c r="D1" s="1593"/>
      <c r="E1" s="1593"/>
      <c r="F1" s="1593"/>
      <c r="G1" s="891"/>
      <c r="H1" s="891"/>
      <c r="I1" s="891"/>
    </row>
    <row r="2" spans="2:12" ht="15">
      <c r="B2" s="1593" t="s">
        <v>331</v>
      </c>
      <c r="C2" s="1593"/>
      <c r="D2" s="1593"/>
      <c r="E2" s="1593"/>
      <c r="F2" s="1593"/>
      <c r="G2" s="891"/>
      <c r="H2" s="891"/>
      <c r="I2" s="891"/>
    </row>
    <row r="3" spans="2:12" ht="15.75" thickBot="1">
      <c r="B3" s="891"/>
      <c r="C3" s="892"/>
      <c r="D3" s="891"/>
      <c r="E3" s="891"/>
      <c r="F3" s="891"/>
      <c r="G3" s="891"/>
      <c r="H3" s="891"/>
    </row>
    <row r="4" spans="2:12" s="29" customFormat="1" ht="39.75" customHeight="1">
      <c r="B4" s="1594" t="s">
        <v>0</v>
      </c>
      <c r="C4" s="1595"/>
      <c r="D4" s="893" t="s">
        <v>619</v>
      </c>
      <c r="E4" s="194" t="s">
        <v>330</v>
      </c>
      <c r="F4" s="894" t="s">
        <v>620</v>
      </c>
    </row>
    <row r="5" spans="2:12" s="1176" customFormat="1" ht="30" customHeight="1">
      <c r="B5" s="895" t="s">
        <v>2134</v>
      </c>
      <c r="C5" s="896">
        <v>3</v>
      </c>
      <c r="D5" s="897">
        <v>24.598500000000001</v>
      </c>
      <c r="E5" s="598">
        <v>8890000</v>
      </c>
      <c r="F5" s="898">
        <v>218680700.09999999</v>
      </c>
      <c r="G5" s="205"/>
      <c r="H5" s="293"/>
      <c r="I5" s="269"/>
    </row>
    <row r="6" spans="2:12" s="1176" customFormat="1" ht="30" customHeight="1">
      <c r="B6" s="899" t="s">
        <v>2138</v>
      </c>
      <c r="C6" s="896">
        <v>4</v>
      </c>
      <c r="D6" s="900">
        <v>21.823399999999999</v>
      </c>
      <c r="E6" s="598">
        <v>11249044</v>
      </c>
      <c r="F6" s="901">
        <v>245492604.60280001</v>
      </c>
      <c r="H6" s="293"/>
      <c r="I6" s="29"/>
    </row>
    <row r="7" spans="2:12" s="1176" customFormat="1" ht="30" customHeight="1">
      <c r="B7" s="899"/>
      <c r="C7" s="896"/>
      <c r="D7" s="900"/>
      <c r="E7" s="940"/>
      <c r="F7" s="901"/>
      <c r="H7" s="298"/>
      <c r="I7" s="298"/>
    </row>
    <row r="8" spans="2:12" s="1176" customFormat="1" ht="30" customHeight="1">
      <c r="B8" s="944"/>
      <c r="C8" s="945"/>
      <c r="D8" s="946"/>
      <c r="E8" s="940"/>
      <c r="F8" s="947"/>
      <c r="H8" s="298"/>
      <c r="I8" s="29"/>
    </row>
    <row r="9" spans="2:12" s="1176" customFormat="1" ht="30" customHeight="1" thickBot="1">
      <c r="B9" s="193"/>
      <c r="C9" s="193"/>
      <c r="E9" s="902" t="s">
        <v>329</v>
      </c>
      <c r="F9" s="948">
        <f>SUM(F5:F8)</f>
        <v>464173304.70280004</v>
      </c>
      <c r="G9" s="903"/>
      <c r="H9" s="904"/>
      <c r="K9" s="29"/>
      <c r="L9" s="29"/>
    </row>
    <row r="10" spans="2:12" s="1176" customFormat="1" ht="15" thickTop="1">
      <c r="C10" s="1177"/>
      <c r="E10" s="192"/>
      <c r="F10" s="29"/>
    </row>
    <row r="11" spans="2:12" s="1176" customFormat="1">
      <c r="C11" s="1177"/>
      <c r="E11" s="192"/>
      <c r="F11" s="29"/>
    </row>
    <row r="12" spans="2:12" s="1176" customFormat="1">
      <c r="B12" s="1249" t="s">
        <v>2133</v>
      </c>
      <c r="C12" s="1249"/>
      <c r="D12" s="1249"/>
      <c r="E12" s="1249"/>
      <c r="F12" s="1249"/>
      <c r="G12" s="1249"/>
      <c r="H12" s="1249"/>
      <c r="I12" s="1249"/>
    </row>
    <row r="13" spans="2:12" s="1176" customFormat="1">
      <c r="B13" s="1250" t="s">
        <v>623</v>
      </c>
      <c r="C13" s="1250"/>
      <c r="D13" s="1250"/>
      <c r="E13" s="1250"/>
      <c r="F13" s="1250"/>
      <c r="G13" s="1250"/>
      <c r="H13" s="1250"/>
      <c r="I13" s="1250"/>
    </row>
    <row r="14" spans="2:12" s="1176" customFormat="1" ht="33" customHeight="1">
      <c r="B14" s="1355" t="s">
        <v>2136</v>
      </c>
      <c r="C14" s="1355"/>
      <c r="D14" s="1355"/>
      <c r="E14" s="1355"/>
      <c r="F14" s="1355"/>
      <c r="G14" s="1355"/>
      <c r="H14" s="1355"/>
      <c r="I14" s="1355"/>
    </row>
    <row r="15" spans="2:12" s="1176" customFormat="1" ht="30" customHeight="1">
      <c r="B15" s="1355" t="s">
        <v>2140</v>
      </c>
      <c r="C15" s="1355"/>
      <c r="D15" s="1355"/>
      <c r="E15" s="1355"/>
      <c r="F15" s="1355"/>
      <c r="G15" s="1355"/>
      <c r="H15" s="1355"/>
      <c r="I15" s="1355"/>
    </row>
    <row r="16" spans="2:12" s="1176" customFormat="1">
      <c r="B16" s="1355"/>
      <c r="C16" s="1355"/>
      <c r="D16" s="1355"/>
      <c r="E16" s="1355"/>
      <c r="F16" s="1355"/>
      <c r="G16" s="1355"/>
      <c r="H16" s="1355"/>
      <c r="I16" s="1355"/>
    </row>
    <row r="17" spans="2:9" s="1176" customFormat="1">
      <c r="B17" s="1355"/>
      <c r="C17" s="1355"/>
      <c r="D17" s="1355"/>
      <c r="E17" s="1355"/>
      <c r="F17" s="1355"/>
      <c r="G17" s="1355"/>
      <c r="H17" s="1355"/>
      <c r="I17" s="1355"/>
    </row>
    <row r="18" spans="2:9" ht="14.25" customHeight="1">
      <c r="B18" s="1355"/>
      <c r="C18" s="1355"/>
      <c r="D18" s="1355"/>
      <c r="E18" s="1355"/>
      <c r="F18" s="1355"/>
      <c r="G18" s="1355"/>
      <c r="H18" s="1355"/>
      <c r="I18" s="1355"/>
    </row>
    <row r="19" spans="2:9">
      <c r="B19" s="1355"/>
      <c r="C19" s="1355"/>
      <c r="D19" s="1355"/>
      <c r="E19" s="1355"/>
      <c r="F19" s="1355"/>
      <c r="G19" s="1355"/>
      <c r="H19" s="1355"/>
      <c r="I19" s="1355"/>
    </row>
    <row r="23" spans="2:9" ht="15">
      <c r="E23" s="302"/>
    </row>
    <row r="24" spans="2:9">
      <c r="E24" s="196"/>
      <c r="G24" s="199"/>
    </row>
    <row r="25" spans="2:9">
      <c r="G25" s="198"/>
    </row>
    <row r="26" spans="2:9" ht="15">
      <c r="E26" s="303"/>
      <c r="F26" s="197"/>
    </row>
  </sheetData>
  <protectedRanges>
    <protectedRange sqref="H9" name="Range1"/>
  </protectedRanges>
  <mergeCells count="11">
    <mergeCell ref="B18:I18"/>
    <mergeCell ref="B19:I19"/>
    <mergeCell ref="B15:I15"/>
    <mergeCell ref="B16:I16"/>
    <mergeCell ref="B17:I17"/>
    <mergeCell ref="B14:I14"/>
    <mergeCell ref="B1:F1"/>
    <mergeCell ref="B2:F2"/>
    <mergeCell ref="B4:C4"/>
    <mergeCell ref="B12:I12"/>
    <mergeCell ref="B13:I13"/>
  </mergeCells>
  <pageMargins left="0.7" right="0.7" top="0.75" bottom="0.75" header="0.3" footer="0.3"/>
  <pageSetup scale="67" orientation="landscape"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pageSetUpPr fitToPage="1"/>
  </sheetPr>
  <dimension ref="A1:AA762"/>
  <sheetViews>
    <sheetView view="pageBreakPreview" zoomScale="75" zoomScaleSheetLayoutView="75" workbookViewId="0">
      <selection activeCell="D26" sqref="D26"/>
    </sheetView>
  </sheetViews>
  <sheetFormatPr defaultColWidth="9.140625" defaultRowHeight="14.25"/>
  <cols>
    <col min="1" max="1" width="11.42578125" style="529" customWidth="1"/>
    <col min="2" max="2" width="12" style="529" bestFit="1" customWidth="1"/>
    <col min="3" max="3" width="25.140625" style="529" bestFit="1" customWidth="1"/>
    <col min="4" max="4" width="9.85546875" style="529" bestFit="1" customWidth="1"/>
    <col min="5" max="5" width="6.28515625" style="529" bestFit="1" customWidth="1"/>
    <col min="6" max="6" width="16.7109375" style="529" bestFit="1" customWidth="1"/>
    <col min="7" max="7" width="24.28515625" style="529" customWidth="1"/>
    <col min="8" max="8" width="23.85546875" style="529" bestFit="1" customWidth="1"/>
    <col min="9" max="9" width="15.42578125" style="529" customWidth="1"/>
    <col min="10" max="10" width="17.85546875" style="529" customWidth="1"/>
    <col min="11" max="11" width="2.28515625" style="529" bestFit="1" customWidth="1"/>
    <col min="12" max="12" width="20.28515625" style="529" customWidth="1"/>
    <col min="13" max="13" width="18.42578125" style="529" bestFit="1" customWidth="1"/>
    <col min="14" max="14" width="26.7109375" style="529" customWidth="1"/>
    <col min="15" max="15" width="23.28515625" style="529" customWidth="1"/>
    <col min="16" max="16" width="2.42578125" style="529" bestFit="1" customWidth="1"/>
    <col min="17" max="17" width="17.140625" style="529" bestFit="1" customWidth="1"/>
    <col min="18" max="18" width="20.140625" style="529" bestFit="1" customWidth="1"/>
    <col min="19" max="19" width="11.42578125" style="529" bestFit="1" customWidth="1"/>
    <col min="20" max="20" width="27.42578125" style="529" customWidth="1"/>
    <col min="21" max="21" width="18" style="529" bestFit="1" customWidth="1"/>
    <col min="22" max="22" width="22.42578125" style="529" customWidth="1"/>
    <col min="23" max="23" width="16.42578125" style="529" bestFit="1" customWidth="1"/>
    <col min="24" max="24" width="9.140625" style="529"/>
    <col min="25" max="25" width="20" style="529" bestFit="1" customWidth="1"/>
    <col min="26" max="26" width="17.85546875" style="529" bestFit="1" customWidth="1"/>
    <col min="27" max="27" width="20" style="529" bestFit="1" customWidth="1"/>
    <col min="28" max="16384" width="9.140625" style="529"/>
  </cols>
  <sheetData>
    <row r="1" spans="1:27" s="539" customFormat="1" ht="15">
      <c r="A1" s="1621" t="s">
        <v>40</v>
      </c>
      <c r="B1" s="1621"/>
      <c r="C1" s="1621"/>
      <c r="D1" s="1621"/>
      <c r="E1" s="1621"/>
      <c r="F1" s="1621"/>
      <c r="G1" s="1621"/>
      <c r="H1" s="1621"/>
      <c r="I1" s="1621"/>
      <c r="J1" s="1621"/>
      <c r="K1" s="1621"/>
      <c r="L1" s="1621"/>
      <c r="M1" s="1621"/>
      <c r="N1" s="1621"/>
      <c r="O1" s="1621"/>
      <c r="P1" s="1621"/>
      <c r="Q1" s="1621"/>
      <c r="R1" s="1621"/>
    </row>
    <row r="2" spans="1:27" s="539" customFormat="1" ht="15" thickBot="1"/>
    <row r="3" spans="1:27" s="539" customFormat="1" ht="30" customHeight="1" thickBot="1">
      <c r="A3" s="1274" t="s">
        <v>78</v>
      </c>
      <c r="B3" s="1632" t="s">
        <v>41</v>
      </c>
      <c r="C3" s="1276"/>
      <c r="D3" s="1276"/>
      <c r="E3" s="1277"/>
      <c r="F3" s="1632" t="s">
        <v>42</v>
      </c>
      <c r="G3" s="1276" t="s">
        <v>154</v>
      </c>
      <c r="H3" s="1276" t="s">
        <v>141</v>
      </c>
      <c r="I3" s="1277" t="s">
        <v>8</v>
      </c>
      <c r="J3" s="1627" t="s">
        <v>142</v>
      </c>
      <c r="K3" s="1628"/>
      <c r="L3" s="1629"/>
      <c r="M3" s="1627" t="s">
        <v>251</v>
      </c>
      <c r="N3" s="1629"/>
      <c r="O3" s="1627" t="s">
        <v>145</v>
      </c>
      <c r="P3" s="1628"/>
      <c r="Q3" s="1628"/>
      <c r="R3" s="1629"/>
    </row>
    <row r="4" spans="1:27" s="539" customFormat="1" ht="45.75" thickBot="1">
      <c r="A4" s="1631"/>
      <c r="B4" s="534" t="s">
        <v>0</v>
      </c>
      <c r="C4" s="533" t="s">
        <v>43</v>
      </c>
      <c r="D4" s="533" t="s">
        <v>44</v>
      </c>
      <c r="E4" s="349" t="s">
        <v>45</v>
      </c>
      <c r="F4" s="1633"/>
      <c r="G4" s="1634"/>
      <c r="H4" s="1634"/>
      <c r="I4" s="1635"/>
      <c r="J4" s="540" t="s">
        <v>143</v>
      </c>
      <c r="K4" s="243"/>
      <c r="L4" s="349" t="s">
        <v>246</v>
      </c>
      <c r="M4" s="537" t="s">
        <v>144</v>
      </c>
      <c r="N4" s="536" t="s">
        <v>247</v>
      </c>
      <c r="O4" s="534" t="s">
        <v>146</v>
      </c>
      <c r="P4" s="244">
        <v>3</v>
      </c>
      <c r="Q4" s="532" t="s">
        <v>250</v>
      </c>
      <c r="R4" s="349" t="s">
        <v>152</v>
      </c>
      <c r="T4" s="345"/>
      <c r="U4" s="346"/>
    </row>
    <row r="5" spans="1:27" ht="28.5">
      <c r="A5" s="245">
        <v>1</v>
      </c>
      <c r="B5" s="246">
        <v>39813</v>
      </c>
      <c r="C5" s="222" t="s">
        <v>62</v>
      </c>
      <c r="D5" s="24" t="s">
        <v>15</v>
      </c>
      <c r="E5" s="56" t="s">
        <v>16</v>
      </c>
      <c r="F5" s="247" t="s">
        <v>17</v>
      </c>
      <c r="G5" s="222" t="s">
        <v>176</v>
      </c>
      <c r="H5" s="248">
        <v>20000000000</v>
      </c>
      <c r="I5" s="56" t="s">
        <v>37</v>
      </c>
      <c r="J5" s="249">
        <v>40170</v>
      </c>
      <c r="K5" s="250">
        <v>2</v>
      </c>
      <c r="L5" s="251">
        <v>20000000000</v>
      </c>
      <c r="M5" s="22">
        <v>0</v>
      </c>
      <c r="N5" s="252" t="s">
        <v>147</v>
      </c>
      <c r="O5" s="132">
        <v>40568</v>
      </c>
      <c r="P5" s="350" t="s">
        <v>244</v>
      </c>
      <c r="Q5" s="348" t="s">
        <v>147</v>
      </c>
      <c r="R5" s="351">
        <v>190386428.13999999</v>
      </c>
      <c r="T5" s="344"/>
      <c r="U5" s="347"/>
    </row>
    <row r="6" spans="1:27" ht="29.25" thickBot="1">
      <c r="A6" s="253"/>
      <c r="B6" s="254">
        <v>39829</v>
      </c>
      <c r="C6" s="68" t="s">
        <v>65</v>
      </c>
      <c r="D6" s="255" t="s">
        <v>54</v>
      </c>
      <c r="E6" s="72" t="s">
        <v>55</v>
      </c>
      <c r="F6" s="256" t="s">
        <v>17</v>
      </c>
      <c r="G6" s="68" t="s">
        <v>26</v>
      </c>
      <c r="H6" s="257">
        <v>20000000000</v>
      </c>
      <c r="I6" s="72" t="s">
        <v>37</v>
      </c>
      <c r="J6" s="258">
        <v>40156</v>
      </c>
      <c r="K6" s="259">
        <v>2</v>
      </c>
      <c r="L6" s="260">
        <v>20000000000</v>
      </c>
      <c r="M6" s="21">
        <v>0</v>
      </c>
      <c r="N6" s="261" t="s">
        <v>147</v>
      </c>
      <c r="O6" s="262">
        <v>40240</v>
      </c>
      <c r="P6" s="263" t="s">
        <v>244</v>
      </c>
      <c r="Q6" s="73" t="s">
        <v>147</v>
      </c>
      <c r="R6" s="260">
        <v>1236804512.51</v>
      </c>
      <c r="U6" s="344"/>
      <c r="Y6" s="484"/>
      <c r="Z6" s="484"/>
      <c r="AA6" s="484"/>
    </row>
    <row r="7" spans="1:27">
      <c r="H7" s="264"/>
    </row>
    <row r="8" spans="1:27" ht="15.75" thickBot="1">
      <c r="G8" s="538" t="s">
        <v>13</v>
      </c>
      <c r="H8" s="230">
        <f>SUM(H5:H6)</f>
        <v>40000000000</v>
      </c>
      <c r="I8" s="1621" t="s">
        <v>265</v>
      </c>
      <c r="J8" s="1621"/>
      <c r="K8" s="1621"/>
      <c r="L8" s="230">
        <f>L5+L6</f>
        <v>40000000000</v>
      </c>
      <c r="O8" s="1621" t="s">
        <v>245</v>
      </c>
      <c r="P8" s="1621"/>
      <c r="Q8" s="1621"/>
      <c r="R8" s="485">
        <f>SUM(R5:R6)</f>
        <v>1427190940.6500001</v>
      </c>
    </row>
    <row r="9" spans="1:27" ht="15" thickTop="1"/>
    <row r="10" spans="1:27" ht="15.75" thickBot="1">
      <c r="H10" s="1383" t="s">
        <v>248</v>
      </c>
      <c r="I10" s="1383"/>
      <c r="J10" s="1383"/>
      <c r="K10" s="265"/>
      <c r="L10" s="23">
        <v>0</v>
      </c>
    </row>
    <row r="11" spans="1:27" ht="15" thickTop="1"/>
    <row r="12" spans="1:27" ht="12.75" customHeight="1">
      <c r="A12" s="1368" t="s">
        <v>262</v>
      </c>
      <c r="B12" s="1368"/>
      <c r="C12" s="1368"/>
      <c r="D12" s="1368"/>
      <c r="E12" s="1368"/>
      <c r="F12" s="1368"/>
      <c r="G12" s="1368"/>
      <c r="H12" s="1368"/>
      <c r="I12" s="1368"/>
      <c r="J12" s="1368"/>
      <c r="K12" s="1368"/>
      <c r="L12" s="1368"/>
      <c r="M12" s="1368"/>
      <c r="N12" s="1368"/>
      <c r="O12" s="1368"/>
      <c r="P12" s="1368"/>
      <c r="Q12" s="1368"/>
      <c r="R12" s="1368"/>
    </row>
    <row r="13" spans="1:27" ht="12.75" customHeight="1">
      <c r="A13" s="1368"/>
      <c r="B13" s="1368"/>
      <c r="C13" s="1368"/>
      <c r="D13" s="1368"/>
      <c r="E13" s="1368"/>
      <c r="F13" s="1368"/>
      <c r="G13" s="1368"/>
      <c r="H13" s="1368"/>
      <c r="I13" s="1368"/>
      <c r="J13" s="1368"/>
      <c r="K13" s="1368"/>
      <c r="L13" s="1368"/>
      <c r="M13" s="1368"/>
      <c r="N13" s="1368"/>
      <c r="O13" s="1368"/>
      <c r="P13" s="1368"/>
      <c r="Q13" s="1368"/>
      <c r="R13" s="1368"/>
    </row>
    <row r="14" spans="1:27">
      <c r="A14" s="1250" t="s">
        <v>263</v>
      </c>
      <c r="B14" s="1250"/>
      <c r="C14" s="1250"/>
      <c r="D14" s="1250"/>
      <c r="E14" s="1250"/>
      <c r="F14" s="1250"/>
      <c r="G14" s="1250"/>
      <c r="H14" s="1250"/>
      <c r="I14" s="1250"/>
      <c r="J14" s="1250"/>
      <c r="K14" s="1250"/>
      <c r="L14" s="1250"/>
      <c r="M14" s="1250"/>
      <c r="N14" s="1250"/>
      <c r="O14" s="1250"/>
      <c r="P14" s="1250"/>
      <c r="Q14" s="1250"/>
      <c r="R14" s="1250"/>
      <c r="S14" s="1250"/>
      <c r="T14" s="528"/>
      <c r="U14" s="528"/>
      <c r="V14" s="528"/>
    </row>
    <row r="15" spans="1:27">
      <c r="A15" s="1250" t="s">
        <v>581</v>
      </c>
      <c r="B15" s="1255"/>
      <c r="C15" s="1255"/>
      <c r="D15" s="1255"/>
      <c r="E15" s="1255"/>
      <c r="F15" s="1255"/>
      <c r="G15" s="1255"/>
      <c r="H15" s="1255"/>
      <c r="I15" s="1255"/>
      <c r="J15" s="1255"/>
      <c r="K15" s="1255"/>
      <c r="L15" s="1255"/>
      <c r="M15" s="1255"/>
      <c r="N15" s="1255"/>
      <c r="O15" s="1255"/>
      <c r="P15" s="1255"/>
      <c r="Q15" s="1255"/>
      <c r="R15" s="1255"/>
      <c r="S15" s="1255"/>
    </row>
    <row r="17" spans="1:23" ht="15">
      <c r="A17" s="1621" t="s">
        <v>261</v>
      </c>
      <c r="B17" s="1623"/>
      <c r="C17" s="1623"/>
      <c r="D17" s="1623"/>
      <c r="E17" s="1623"/>
      <c r="F17" s="1623"/>
      <c r="G17" s="1623"/>
      <c r="H17" s="1623"/>
      <c r="I17" s="1623"/>
      <c r="J17" s="1623"/>
      <c r="K17" s="1623"/>
      <c r="L17" s="1623"/>
      <c r="M17" s="1623"/>
      <c r="N17" s="1623"/>
      <c r="O17" s="1623"/>
      <c r="P17" s="1623"/>
      <c r="Q17" s="1623"/>
      <c r="R17" s="1623"/>
      <c r="S17" s="1623"/>
      <c r="T17" s="1623"/>
      <c r="U17" s="1623"/>
      <c r="V17" s="1623"/>
      <c r="W17" s="1623"/>
    </row>
    <row r="18" spans="1:23" ht="15" thickBot="1"/>
    <row r="19" spans="1:23" ht="13.5" customHeight="1" thickBot="1">
      <c r="A19" s="1624" t="s">
        <v>78</v>
      </c>
      <c r="B19" s="1627" t="s">
        <v>235</v>
      </c>
      <c r="C19" s="1628"/>
      <c r="D19" s="1628"/>
      <c r="E19" s="1628"/>
      <c r="F19" s="1628"/>
      <c r="G19" s="1628"/>
      <c r="H19" s="1628"/>
      <c r="I19" s="1627" t="s">
        <v>253</v>
      </c>
      <c r="J19" s="1628"/>
      <c r="K19" s="1629"/>
      <c r="L19" s="1627" t="s">
        <v>234</v>
      </c>
      <c r="M19" s="1628"/>
      <c r="N19" s="1628"/>
      <c r="O19" s="1628"/>
      <c r="P19" s="1628"/>
      <c r="Q19" s="1629"/>
      <c r="R19" s="1627" t="s">
        <v>259</v>
      </c>
      <c r="S19" s="1628"/>
      <c r="T19" s="1628"/>
      <c r="U19" s="1628"/>
      <c r="V19" s="1628"/>
      <c r="W19" s="1629"/>
    </row>
    <row r="20" spans="1:23" ht="13.5" customHeight="1" thickBot="1">
      <c r="A20" s="1625"/>
      <c r="B20" s="1627" t="s">
        <v>41</v>
      </c>
      <c r="C20" s="1628"/>
      <c r="D20" s="1628"/>
      <c r="E20" s="1630"/>
      <c r="F20" s="1362" t="s">
        <v>225</v>
      </c>
      <c r="G20" s="1362" t="s">
        <v>227</v>
      </c>
      <c r="H20" s="1646" t="s">
        <v>64</v>
      </c>
      <c r="I20" s="1643" t="s">
        <v>227</v>
      </c>
      <c r="J20" s="1357" t="s">
        <v>229</v>
      </c>
      <c r="K20" s="1641"/>
      <c r="L20" s="1643" t="s">
        <v>78</v>
      </c>
      <c r="M20" s="1275" t="s">
        <v>0</v>
      </c>
      <c r="N20" s="1275" t="s">
        <v>225</v>
      </c>
      <c r="O20" s="1275" t="s">
        <v>227</v>
      </c>
      <c r="P20" s="1357" t="s">
        <v>229</v>
      </c>
      <c r="Q20" s="1641"/>
      <c r="R20" s="1274" t="s">
        <v>78</v>
      </c>
      <c r="S20" s="1276" t="s">
        <v>0</v>
      </c>
      <c r="T20" s="1276" t="s">
        <v>225</v>
      </c>
      <c r="U20" s="1276" t="s">
        <v>229</v>
      </c>
      <c r="V20" s="1276" t="s">
        <v>257</v>
      </c>
      <c r="W20" s="1277" t="s">
        <v>258</v>
      </c>
    </row>
    <row r="21" spans="1:23" ht="15" customHeight="1" thickBot="1">
      <c r="A21" s="1626"/>
      <c r="B21" s="534" t="s">
        <v>0</v>
      </c>
      <c r="C21" s="533" t="s">
        <v>43</v>
      </c>
      <c r="D21" s="533" t="s">
        <v>44</v>
      </c>
      <c r="E21" s="541" t="s">
        <v>45</v>
      </c>
      <c r="F21" s="1363"/>
      <c r="G21" s="1363"/>
      <c r="H21" s="1647"/>
      <c r="I21" s="1644"/>
      <c r="J21" s="1358"/>
      <c r="K21" s="1642"/>
      <c r="L21" s="1645"/>
      <c r="M21" s="1542"/>
      <c r="N21" s="1542"/>
      <c r="O21" s="1542"/>
      <c r="P21" s="1358"/>
      <c r="Q21" s="1642"/>
      <c r="R21" s="1622"/>
      <c r="S21" s="1580"/>
      <c r="T21" s="1580"/>
      <c r="U21" s="1580"/>
      <c r="V21" s="1580"/>
      <c r="W21" s="1640"/>
    </row>
    <row r="22" spans="1:23" ht="42.75">
      <c r="A22" s="1604">
        <v>1</v>
      </c>
      <c r="B22" s="1607">
        <v>39829</v>
      </c>
      <c r="C22" s="1565" t="s">
        <v>62</v>
      </c>
      <c r="D22" s="1614" t="s">
        <v>15</v>
      </c>
      <c r="E22" s="1614" t="s">
        <v>16</v>
      </c>
      <c r="F22" s="1614" t="s">
        <v>63</v>
      </c>
      <c r="G22" s="1565" t="s">
        <v>255</v>
      </c>
      <c r="H22" s="1615">
        <v>5000000000</v>
      </c>
      <c r="I22" s="1618" t="s">
        <v>26</v>
      </c>
      <c r="J22" s="1610">
        <v>4034000000</v>
      </c>
      <c r="K22" s="1611"/>
      <c r="L22" s="553">
        <v>2</v>
      </c>
      <c r="M22" s="554">
        <v>39973</v>
      </c>
      <c r="N22" s="530" t="s">
        <v>254</v>
      </c>
      <c r="O22" s="530" t="s">
        <v>176</v>
      </c>
      <c r="P22" s="1636">
        <v>4034000000</v>
      </c>
      <c r="Q22" s="1637"/>
      <c r="R22" s="553">
        <v>3</v>
      </c>
      <c r="S22" s="554">
        <v>40170</v>
      </c>
      <c r="T22" s="530" t="s">
        <v>266</v>
      </c>
      <c r="U22" s="555">
        <v>-1800000000</v>
      </c>
      <c r="V22" s="530" t="s">
        <v>176</v>
      </c>
      <c r="W22" s="556">
        <v>2234000000</v>
      </c>
    </row>
    <row r="23" spans="1:23" ht="42.75" customHeight="1">
      <c r="A23" s="1605"/>
      <c r="B23" s="1608"/>
      <c r="C23" s="1407"/>
      <c r="D23" s="1441"/>
      <c r="E23" s="1441"/>
      <c r="F23" s="1441"/>
      <c r="G23" s="1407"/>
      <c r="H23" s="1616"/>
      <c r="I23" s="1619"/>
      <c r="J23" s="1612"/>
      <c r="K23" s="1613"/>
      <c r="L23" s="1598">
        <v>4</v>
      </c>
      <c r="M23" s="1596">
        <v>40450</v>
      </c>
      <c r="N23" s="1258" t="s">
        <v>467</v>
      </c>
      <c r="O23" s="1258" t="s">
        <v>176</v>
      </c>
      <c r="P23" s="1600">
        <v>2246000000</v>
      </c>
      <c r="Q23" s="1601"/>
      <c r="R23" s="557">
        <v>5</v>
      </c>
      <c r="S23" s="558">
        <v>40451</v>
      </c>
      <c r="T23" s="559" t="s">
        <v>469</v>
      </c>
      <c r="U23" s="560">
        <v>2246000000</v>
      </c>
      <c r="V23" s="561" t="s">
        <v>147</v>
      </c>
      <c r="W23" s="562">
        <v>0</v>
      </c>
    </row>
    <row r="24" spans="1:23" ht="29.25" customHeight="1">
      <c r="A24" s="1606"/>
      <c r="B24" s="1609"/>
      <c r="C24" s="1435"/>
      <c r="D24" s="1434"/>
      <c r="E24" s="1434"/>
      <c r="F24" s="1434"/>
      <c r="G24" s="1435"/>
      <c r="H24" s="1617"/>
      <c r="I24" s="1620"/>
      <c r="J24" s="1602"/>
      <c r="K24" s="1603"/>
      <c r="L24" s="1599"/>
      <c r="M24" s="1597"/>
      <c r="N24" s="1259"/>
      <c r="O24" s="1259"/>
      <c r="P24" s="1602"/>
      <c r="Q24" s="1603"/>
      <c r="R24" s="563"/>
      <c r="S24" s="564">
        <v>40568</v>
      </c>
      <c r="T24" s="565" t="s">
        <v>515</v>
      </c>
      <c r="U24" s="566">
        <v>67197045.280000001</v>
      </c>
      <c r="V24" s="567" t="s">
        <v>207</v>
      </c>
      <c r="W24" s="568">
        <v>0</v>
      </c>
    </row>
    <row r="25" spans="1:23" ht="28.5" customHeight="1">
      <c r="A25" s="1650">
        <v>3</v>
      </c>
      <c r="B25" s="549">
        <v>40170</v>
      </c>
      <c r="C25" s="527" t="s">
        <v>62</v>
      </c>
      <c r="D25" s="535" t="s">
        <v>15</v>
      </c>
      <c r="E25" s="535" t="s">
        <v>16</v>
      </c>
      <c r="F25" s="550" t="s">
        <v>252</v>
      </c>
      <c r="G25" s="527" t="s">
        <v>256</v>
      </c>
      <c r="H25" s="551">
        <v>-5000000000</v>
      </c>
      <c r="I25" s="552"/>
      <c r="J25" s="1638"/>
      <c r="K25" s="1639"/>
      <c r="L25" s="552"/>
      <c r="M25" s="527"/>
      <c r="N25" s="527"/>
      <c r="O25" s="527"/>
      <c r="P25" s="1638"/>
      <c r="Q25" s="1639"/>
      <c r="R25" s="552"/>
      <c r="S25" s="527"/>
      <c r="T25" s="527"/>
      <c r="U25" s="569"/>
      <c r="V25" s="527"/>
      <c r="W25" s="570"/>
    </row>
    <row r="26" spans="1:23" ht="28.5">
      <c r="A26" s="1605"/>
      <c r="B26" s="547"/>
      <c r="C26" s="35"/>
      <c r="D26" s="35"/>
      <c r="E26" s="35"/>
      <c r="F26" s="35"/>
      <c r="G26" s="35"/>
      <c r="H26" s="113"/>
      <c r="I26" s="547"/>
      <c r="J26" s="11"/>
      <c r="K26" s="548"/>
      <c r="L26" s="100">
        <v>6</v>
      </c>
      <c r="M26" s="215">
        <v>41271</v>
      </c>
      <c r="N26" s="531" t="s">
        <v>599</v>
      </c>
      <c r="O26" s="531" t="s">
        <v>518</v>
      </c>
      <c r="P26" s="1652">
        <v>800000000</v>
      </c>
      <c r="Q26" s="1653"/>
      <c r="R26" s="571"/>
      <c r="S26" s="97"/>
      <c r="T26" s="531"/>
      <c r="U26" s="531"/>
      <c r="V26" s="531"/>
      <c r="W26" s="572"/>
    </row>
    <row r="27" spans="1:23" ht="45" customHeight="1" thickBot="1">
      <c r="A27" s="1651"/>
      <c r="B27" s="542"/>
      <c r="C27" s="543"/>
      <c r="D27" s="543"/>
      <c r="E27" s="543"/>
      <c r="F27" s="543"/>
      <c r="G27" s="543"/>
      <c r="H27" s="544"/>
      <c r="I27" s="542"/>
      <c r="J27" s="545"/>
      <c r="K27" s="546"/>
      <c r="L27" s="573">
        <v>7</v>
      </c>
      <c r="M27" s="574">
        <v>41309</v>
      </c>
      <c r="N27" s="322" t="s">
        <v>607</v>
      </c>
      <c r="O27" s="322" t="s">
        <v>608</v>
      </c>
      <c r="P27" s="1648">
        <v>894000000</v>
      </c>
      <c r="Q27" s="1649"/>
      <c r="R27" s="573">
        <v>8</v>
      </c>
      <c r="S27" s="323">
        <v>41313</v>
      </c>
      <c r="T27" s="322" t="s">
        <v>469</v>
      </c>
      <c r="U27" s="575">
        <v>894000000</v>
      </c>
      <c r="V27" s="322" t="s">
        <v>207</v>
      </c>
      <c r="W27" s="576">
        <v>0</v>
      </c>
    </row>
    <row r="28" spans="1:23">
      <c r="A28" s="162"/>
    </row>
    <row r="29" spans="1:23" ht="15.75" thickBot="1">
      <c r="G29" s="538" t="s">
        <v>13</v>
      </c>
      <c r="H29" s="20">
        <v>0</v>
      </c>
      <c r="T29" s="266" t="s">
        <v>470</v>
      </c>
      <c r="U29" s="267">
        <f>U23+U24+U27</f>
        <v>3207197045.2800002</v>
      </c>
    </row>
    <row r="30" spans="1:23" ht="15" thickTop="1"/>
    <row r="31" spans="1:23">
      <c r="A31" s="1297" t="s">
        <v>161</v>
      </c>
      <c r="B31" s="1297"/>
      <c r="C31" s="1297"/>
      <c r="D31" s="1297"/>
      <c r="E31" s="1297"/>
      <c r="F31" s="1297"/>
      <c r="G31" s="1297"/>
      <c r="H31" s="1297"/>
      <c r="I31" s="1297"/>
      <c r="J31" s="1297"/>
      <c r="K31" s="1297"/>
      <c r="L31" s="1297"/>
      <c r="M31" s="1297"/>
      <c r="N31" s="1297"/>
      <c r="O31" s="1297"/>
      <c r="P31" s="1297"/>
      <c r="Q31" s="1297"/>
      <c r="R31" s="1297"/>
      <c r="S31" s="1297"/>
      <c r="T31" s="1297"/>
      <c r="U31" s="1297"/>
      <c r="V31" s="1297"/>
    </row>
    <row r="32" spans="1:23" ht="14.25" customHeight="1">
      <c r="A32" s="1368" t="s">
        <v>260</v>
      </c>
      <c r="B32" s="1368"/>
      <c r="C32" s="1368"/>
      <c r="D32" s="1368"/>
      <c r="E32" s="1368"/>
      <c r="F32" s="1368"/>
      <c r="G32" s="1368"/>
      <c r="H32" s="1368"/>
      <c r="I32" s="1368"/>
      <c r="J32" s="1368"/>
      <c r="K32" s="1368"/>
      <c r="L32" s="1368"/>
      <c r="M32" s="1368"/>
      <c r="N32" s="1368"/>
      <c r="O32" s="1368"/>
      <c r="P32" s="1368"/>
      <c r="Q32" s="1368"/>
      <c r="R32" s="1368"/>
      <c r="S32" s="1368"/>
      <c r="T32" s="1368"/>
      <c r="U32" s="1368"/>
      <c r="V32" s="1368"/>
      <c r="W32" s="1368"/>
    </row>
    <row r="33" spans="1:23" ht="14.25" customHeight="1">
      <c r="A33" s="1368"/>
      <c r="B33" s="1368"/>
      <c r="C33" s="1368"/>
      <c r="D33" s="1368"/>
      <c r="E33" s="1368"/>
      <c r="F33" s="1368"/>
      <c r="G33" s="1368"/>
      <c r="H33" s="1368"/>
      <c r="I33" s="1368"/>
      <c r="J33" s="1368"/>
      <c r="K33" s="1368"/>
      <c r="L33" s="1368"/>
      <c r="M33" s="1368"/>
      <c r="N33" s="1368"/>
      <c r="O33" s="1368"/>
      <c r="P33" s="1368"/>
      <c r="Q33" s="1368"/>
      <c r="R33" s="1368"/>
      <c r="S33" s="1368"/>
      <c r="T33" s="1368"/>
      <c r="U33" s="1368"/>
      <c r="V33" s="1368"/>
      <c r="W33" s="1368"/>
    </row>
    <row r="34" spans="1:23" ht="14.25" customHeight="1">
      <c r="A34" s="1368" t="s">
        <v>267</v>
      </c>
      <c r="B34" s="1368"/>
      <c r="C34" s="1368"/>
      <c r="D34" s="1368"/>
      <c r="E34" s="1368"/>
      <c r="F34" s="1368"/>
      <c r="G34" s="1368"/>
      <c r="H34" s="1368"/>
      <c r="I34" s="1368"/>
      <c r="J34" s="1368"/>
      <c r="K34" s="1368"/>
      <c r="L34" s="1368"/>
      <c r="M34" s="1368"/>
      <c r="N34" s="1368"/>
      <c r="O34" s="1368"/>
      <c r="P34" s="1368"/>
      <c r="Q34" s="1368"/>
      <c r="R34" s="1368"/>
      <c r="S34" s="1368"/>
      <c r="T34" s="1368"/>
      <c r="U34" s="1368"/>
      <c r="V34" s="1368"/>
      <c r="W34" s="1368"/>
    </row>
    <row r="35" spans="1:23">
      <c r="A35" s="1368"/>
      <c r="B35" s="1368"/>
      <c r="C35" s="1368"/>
      <c r="D35" s="1368"/>
      <c r="E35" s="1368"/>
      <c r="F35" s="1368"/>
      <c r="G35" s="1368"/>
      <c r="H35" s="1368"/>
      <c r="I35" s="1368"/>
      <c r="J35" s="1368"/>
      <c r="K35" s="1368"/>
      <c r="L35" s="1368"/>
      <c r="M35" s="1368"/>
      <c r="N35" s="1368"/>
      <c r="O35" s="1368"/>
      <c r="P35" s="1368"/>
      <c r="Q35" s="1368"/>
      <c r="R35" s="1368"/>
      <c r="S35" s="1368"/>
      <c r="T35" s="1368"/>
      <c r="U35" s="1368"/>
      <c r="V35" s="1368"/>
      <c r="W35" s="1368"/>
    </row>
    <row r="36" spans="1:23">
      <c r="A36" s="1367" t="s">
        <v>473</v>
      </c>
      <c r="B36" s="1367"/>
      <c r="C36" s="1367"/>
      <c r="D36" s="1367"/>
      <c r="E36" s="1367"/>
      <c r="F36" s="1367"/>
      <c r="G36" s="1367"/>
      <c r="H36" s="1367"/>
      <c r="I36" s="1367"/>
      <c r="J36" s="1367"/>
      <c r="K36" s="1367"/>
      <c r="L36" s="1367"/>
      <c r="M36" s="1367"/>
      <c r="N36" s="1367"/>
      <c r="O36" s="1367"/>
      <c r="P36" s="1367"/>
      <c r="Q36" s="1367"/>
      <c r="R36" s="1367"/>
      <c r="S36" s="1367"/>
      <c r="T36" s="1367"/>
      <c r="U36" s="1367"/>
      <c r="V36" s="1367"/>
      <c r="W36" s="1367"/>
    </row>
    <row r="37" spans="1:23">
      <c r="A37" s="1377" t="s">
        <v>472</v>
      </c>
      <c r="B37" s="1377"/>
      <c r="C37" s="1377"/>
      <c r="D37" s="1377"/>
      <c r="E37" s="1377"/>
      <c r="F37" s="1377"/>
      <c r="G37" s="1377"/>
      <c r="H37" s="1377"/>
      <c r="I37" s="1377"/>
      <c r="J37" s="1377"/>
      <c r="K37" s="1377"/>
      <c r="L37" s="1377"/>
      <c r="M37" s="1377"/>
      <c r="N37" s="1377"/>
      <c r="O37" s="1377"/>
      <c r="P37" s="1377"/>
      <c r="Q37" s="1377"/>
      <c r="R37" s="1377"/>
      <c r="S37" s="1377"/>
      <c r="T37" s="1377"/>
      <c r="U37" s="1377"/>
      <c r="V37" s="1377"/>
      <c r="W37" s="1377"/>
    </row>
    <row r="38" spans="1:23">
      <c r="A38" s="1368" t="s">
        <v>600</v>
      </c>
      <c r="B38" s="1368"/>
      <c r="C38" s="1368"/>
      <c r="D38" s="1368"/>
      <c r="E38" s="1368"/>
      <c r="F38" s="1368"/>
      <c r="G38" s="1368"/>
      <c r="H38" s="1368"/>
      <c r="I38" s="1368"/>
      <c r="J38" s="1368"/>
      <c r="K38" s="1368"/>
      <c r="L38" s="1368"/>
      <c r="M38" s="1368"/>
      <c r="N38" s="1368"/>
      <c r="O38" s="1368"/>
      <c r="P38" s="1368"/>
      <c r="Q38" s="1368"/>
      <c r="R38" s="1368"/>
      <c r="S38" s="1368"/>
      <c r="T38" s="1368"/>
      <c r="U38" s="1368"/>
      <c r="V38" s="1368"/>
      <c r="W38" s="1368"/>
    </row>
    <row r="39" spans="1:23">
      <c r="A39" s="1368" t="s">
        <v>609</v>
      </c>
      <c r="B39" s="1368"/>
      <c r="C39" s="1368"/>
      <c r="D39" s="1368"/>
      <c r="E39" s="1368"/>
      <c r="F39" s="1368"/>
      <c r="G39" s="1368"/>
      <c r="H39" s="1368"/>
      <c r="I39" s="1368"/>
      <c r="J39" s="1368"/>
      <c r="K39" s="1368"/>
      <c r="L39" s="1368"/>
      <c r="M39" s="1368"/>
      <c r="N39" s="1368"/>
      <c r="O39" s="1368"/>
      <c r="P39" s="1368"/>
      <c r="Q39" s="1368"/>
      <c r="R39" s="1368"/>
      <c r="S39" s="1368"/>
      <c r="T39" s="1368"/>
      <c r="U39" s="1368"/>
      <c r="V39" s="1368"/>
      <c r="W39" s="1368"/>
    </row>
    <row r="40" spans="1:23">
      <c r="A40" s="1368" t="s">
        <v>610</v>
      </c>
      <c r="B40" s="1368"/>
      <c r="C40" s="1368"/>
      <c r="D40" s="1368"/>
      <c r="E40" s="1368"/>
      <c r="F40" s="1368"/>
      <c r="G40" s="1368"/>
      <c r="H40" s="1368"/>
      <c r="I40" s="1368"/>
      <c r="J40" s="1368"/>
      <c r="K40" s="1368"/>
      <c r="L40" s="1368"/>
      <c r="M40" s="1368"/>
      <c r="N40" s="1368"/>
      <c r="O40" s="1368"/>
      <c r="P40" s="1368"/>
      <c r="Q40" s="1368"/>
      <c r="R40" s="1368"/>
      <c r="S40" s="1368"/>
      <c r="T40" s="1368"/>
      <c r="U40" s="1368"/>
      <c r="V40" s="1368"/>
      <c r="W40" s="1368"/>
    </row>
    <row r="762" spans="6:6" ht="28.5">
      <c r="F762" s="529" t="s">
        <v>309</v>
      </c>
    </row>
  </sheetData>
  <protectedRanges>
    <protectedRange sqref="H29 M5:M6 L10" name="Range1"/>
  </protectedRanges>
  <mergeCells count="68">
    <mergeCell ref="P27:Q27"/>
    <mergeCell ref="A25:A27"/>
    <mergeCell ref="A39:W39"/>
    <mergeCell ref="A40:W40"/>
    <mergeCell ref="A38:W38"/>
    <mergeCell ref="P26:Q26"/>
    <mergeCell ref="A37:W37"/>
    <mergeCell ref="A15:S15"/>
    <mergeCell ref="S20:S21"/>
    <mergeCell ref="T20:T21"/>
    <mergeCell ref="U20:U21"/>
    <mergeCell ref="H20:H21"/>
    <mergeCell ref="V20:V21"/>
    <mergeCell ref="A34:W35"/>
    <mergeCell ref="A36:W36"/>
    <mergeCell ref="P22:Q22"/>
    <mergeCell ref="J25:K25"/>
    <mergeCell ref="P25:Q25"/>
    <mergeCell ref="A31:V31"/>
    <mergeCell ref="A32:W33"/>
    <mergeCell ref="N20:N21"/>
    <mergeCell ref="W20:W21"/>
    <mergeCell ref="P20:Q21"/>
    <mergeCell ref="I20:I21"/>
    <mergeCell ref="J20:K21"/>
    <mergeCell ref="L20:L21"/>
    <mergeCell ref="M20:M21"/>
    <mergeCell ref="F22:F24"/>
    <mergeCell ref="A1:R1"/>
    <mergeCell ref="A3:A4"/>
    <mergeCell ref="B3:E3"/>
    <mergeCell ref="F3:F4"/>
    <mergeCell ref="G3:G4"/>
    <mergeCell ref="H3:H4"/>
    <mergeCell ref="I3:I4"/>
    <mergeCell ref="J3:L3"/>
    <mergeCell ref="M3:N3"/>
    <mergeCell ref="O3:R3"/>
    <mergeCell ref="I8:K8"/>
    <mergeCell ref="O8:Q8"/>
    <mergeCell ref="H10:J10"/>
    <mergeCell ref="A12:R13"/>
    <mergeCell ref="R20:R21"/>
    <mergeCell ref="A14:S14"/>
    <mergeCell ref="O20:O21"/>
    <mergeCell ref="A17:W17"/>
    <mergeCell ref="A19:A21"/>
    <mergeCell ref="B19:H19"/>
    <mergeCell ref="I19:K19"/>
    <mergeCell ref="L19:Q19"/>
    <mergeCell ref="R19:W19"/>
    <mergeCell ref="B20:E20"/>
    <mergeCell ref="F20:F21"/>
    <mergeCell ref="G20:G21"/>
    <mergeCell ref="N23:N24"/>
    <mergeCell ref="M23:M24"/>
    <mergeCell ref="L23:L24"/>
    <mergeCell ref="P23:Q24"/>
    <mergeCell ref="A22:A24"/>
    <mergeCell ref="B22:B24"/>
    <mergeCell ref="C22:C24"/>
    <mergeCell ref="J22:K24"/>
    <mergeCell ref="O23:O24"/>
    <mergeCell ref="D22:D24"/>
    <mergeCell ref="E22:E24"/>
    <mergeCell ref="G22:G24"/>
    <mergeCell ref="H22:H24"/>
    <mergeCell ref="I22:I24"/>
  </mergeCells>
  <pageMargins left="0.7" right="0.7" top="0.75" bottom="0.75" header="0.3" footer="0.3"/>
  <pageSetup paperSize="5" scale="42" orientation="landscape" r:id="rId1"/>
  <headerFooter>
    <oddFooter>&amp;RPage &amp;P of &amp;N</oddFooter>
  </headerFooter>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dimension ref="A1:R774"/>
  <sheetViews>
    <sheetView view="pageBreakPreview" zoomScale="70" zoomScaleSheetLayoutView="70" workbookViewId="0">
      <selection activeCell="I14" sqref="I14"/>
    </sheetView>
  </sheetViews>
  <sheetFormatPr defaultColWidth="9.140625" defaultRowHeight="14.25"/>
  <cols>
    <col min="1" max="1" width="14.42578125" style="578" bestFit="1" customWidth="1"/>
    <col min="2" max="2" width="18.7109375" style="578" bestFit="1" customWidth="1"/>
    <col min="3" max="3" width="31.85546875" style="578" bestFit="1" customWidth="1"/>
    <col min="4" max="4" width="18.140625" style="578" bestFit="1" customWidth="1"/>
    <col min="5" max="5" width="6.28515625" style="578" customWidth="1"/>
    <col min="6" max="6" width="13.7109375" style="584" customWidth="1"/>
    <col min="7" max="7" width="10.42578125" style="578" customWidth="1"/>
    <col min="8" max="8" width="27.28515625" style="578" customWidth="1"/>
    <col min="9" max="9" width="40.7109375" style="578" customWidth="1"/>
    <col min="10" max="10" width="22.42578125" style="5" customWidth="1"/>
    <col min="11" max="11" width="2.85546875" style="5" bestFit="1" customWidth="1"/>
    <col min="12" max="12" width="20.42578125" style="578" customWidth="1"/>
    <col min="13" max="13" width="20.140625" style="578" bestFit="1" customWidth="1"/>
    <col min="14" max="14" width="28" style="578" customWidth="1"/>
    <col min="15" max="15" width="4.85546875" style="578" customWidth="1"/>
    <col min="16" max="16" width="20.42578125" style="578" customWidth="1"/>
    <col min="17" max="17" width="18.28515625" style="578" customWidth="1"/>
    <col min="18" max="18" width="3.28515625" style="578" customWidth="1"/>
    <col min="19" max="16384" width="9.140625" style="578"/>
  </cols>
  <sheetData>
    <row r="1" spans="1:17" ht="15" customHeight="1">
      <c r="A1" s="1707" t="s">
        <v>264</v>
      </c>
      <c r="B1" s="1707"/>
      <c r="C1" s="1707"/>
      <c r="D1" s="1707"/>
      <c r="E1" s="1707"/>
      <c r="F1" s="1707"/>
      <c r="G1" s="1707"/>
      <c r="H1" s="1707"/>
      <c r="I1" s="1707"/>
      <c r="J1" s="1707"/>
      <c r="K1" s="1707"/>
      <c r="L1" s="1707"/>
      <c r="M1" s="1707"/>
      <c r="N1" s="1707"/>
      <c r="O1" s="1707"/>
      <c r="P1" s="1707"/>
      <c r="Q1" s="1707"/>
    </row>
    <row r="2" spans="1:17" ht="15" customHeight="1">
      <c r="A2" s="1707" t="s">
        <v>496</v>
      </c>
      <c r="B2" s="1707"/>
      <c r="C2" s="1707"/>
      <c r="D2" s="1707"/>
      <c r="E2" s="1707"/>
      <c r="F2" s="1707"/>
      <c r="G2" s="1707"/>
      <c r="H2" s="1707"/>
      <c r="I2" s="1707"/>
      <c r="J2" s="1707"/>
      <c r="K2" s="1707"/>
      <c r="L2" s="1707"/>
      <c r="M2" s="1707"/>
      <c r="N2" s="1707"/>
      <c r="O2" s="1707"/>
      <c r="P2" s="1707"/>
      <c r="Q2" s="1707"/>
    </row>
    <row r="3" spans="1:17" ht="15" thickBot="1"/>
    <row r="4" spans="1:17" ht="15" customHeight="1">
      <c r="A4" s="1268" t="s">
        <v>282</v>
      </c>
      <c r="B4" s="1710" t="s">
        <v>3</v>
      </c>
      <c r="C4" s="382" t="s">
        <v>2</v>
      </c>
      <c r="D4" s="383"/>
      <c r="E4" s="384"/>
      <c r="F4" s="1359" t="s">
        <v>137</v>
      </c>
      <c r="G4" s="1360"/>
      <c r="H4" s="1360"/>
      <c r="I4" s="1360"/>
      <c r="J4" s="1360"/>
      <c r="K4" s="1709"/>
      <c r="L4" s="1278" t="s">
        <v>497</v>
      </c>
      <c r="M4" s="1279"/>
      <c r="N4" s="1279"/>
      <c r="O4" s="1279"/>
      <c r="P4" s="1279"/>
      <c r="Q4" s="1280"/>
    </row>
    <row r="5" spans="1:17" ht="30.75" thickBot="1">
      <c r="A5" s="1269"/>
      <c r="B5" s="1711"/>
      <c r="C5" s="385" t="s">
        <v>4</v>
      </c>
      <c r="D5" s="385" t="s">
        <v>5</v>
      </c>
      <c r="E5" s="385" t="s">
        <v>6</v>
      </c>
      <c r="F5" s="386" t="s">
        <v>7</v>
      </c>
      <c r="G5" s="1712" t="s">
        <v>138</v>
      </c>
      <c r="H5" s="1713"/>
      <c r="I5" s="387" t="s">
        <v>141</v>
      </c>
      <c r="J5" s="1714" t="s">
        <v>8</v>
      </c>
      <c r="K5" s="1715"/>
      <c r="L5" s="388" t="s">
        <v>155</v>
      </c>
      <c r="M5" s="389" t="s">
        <v>42</v>
      </c>
      <c r="N5" s="1716" t="s">
        <v>154</v>
      </c>
      <c r="O5" s="1717"/>
      <c r="P5" s="389" t="s">
        <v>229</v>
      </c>
      <c r="Q5" s="390" t="s">
        <v>8</v>
      </c>
    </row>
    <row r="6" spans="1:17" ht="28.5" customHeight="1">
      <c r="A6" s="1727">
        <v>1</v>
      </c>
      <c r="B6" s="1729">
        <v>39777</v>
      </c>
      <c r="C6" s="1731" t="s">
        <v>14</v>
      </c>
      <c r="D6" s="1731" t="s">
        <v>15</v>
      </c>
      <c r="E6" s="1733" t="s">
        <v>16</v>
      </c>
      <c r="F6" s="1743" t="s">
        <v>17</v>
      </c>
      <c r="G6" s="1735" t="s">
        <v>498</v>
      </c>
      <c r="H6" s="1736"/>
      <c r="I6" s="1739">
        <v>40000000000</v>
      </c>
      <c r="J6" s="1741" t="s">
        <v>37</v>
      </c>
      <c r="K6" s="1745"/>
      <c r="L6" s="391">
        <v>39920</v>
      </c>
      <c r="M6" s="392" t="s">
        <v>153</v>
      </c>
      <c r="N6" s="343" t="s">
        <v>499</v>
      </c>
      <c r="O6" s="455">
        <v>1</v>
      </c>
      <c r="P6" s="393">
        <v>40000000000</v>
      </c>
      <c r="Q6" s="394" t="s">
        <v>9</v>
      </c>
    </row>
    <row r="7" spans="1:17" ht="15" customHeight="1">
      <c r="A7" s="1728"/>
      <c r="B7" s="1730"/>
      <c r="C7" s="1732"/>
      <c r="D7" s="1732"/>
      <c r="E7" s="1734"/>
      <c r="F7" s="1744"/>
      <c r="G7" s="1737"/>
      <c r="H7" s="1738"/>
      <c r="I7" s="1740"/>
      <c r="J7" s="1742"/>
      <c r="K7" s="1746"/>
      <c r="L7" s="1747" t="s">
        <v>500</v>
      </c>
      <c r="M7" s="1748"/>
      <c r="N7" s="1748"/>
      <c r="O7" s="1748"/>
      <c r="P7" s="1748"/>
      <c r="Q7" s="1749"/>
    </row>
    <row r="8" spans="1:17" s="112" customFormat="1" ht="30" customHeight="1" thickBot="1">
      <c r="A8" s="338" t="s">
        <v>36</v>
      </c>
      <c r="B8" s="395">
        <v>39920</v>
      </c>
      <c r="C8" s="396" t="s">
        <v>14</v>
      </c>
      <c r="D8" s="397" t="s">
        <v>15</v>
      </c>
      <c r="E8" s="398" t="s">
        <v>16</v>
      </c>
      <c r="F8" s="399" t="s">
        <v>17</v>
      </c>
      <c r="G8" s="1753" t="s">
        <v>501</v>
      </c>
      <c r="H8" s="1754"/>
      <c r="I8" s="400">
        <v>29835000000</v>
      </c>
      <c r="J8" s="401" t="s">
        <v>37</v>
      </c>
      <c r="K8" s="402">
        <v>2</v>
      </c>
      <c r="L8" s="1750"/>
      <c r="M8" s="1751"/>
      <c r="N8" s="1751"/>
      <c r="O8" s="1751"/>
      <c r="P8" s="1751"/>
      <c r="Q8" s="1752"/>
    </row>
    <row r="9" spans="1:17" ht="15" customHeight="1" thickBot="1">
      <c r="A9" s="451"/>
      <c r="B9" s="403"/>
      <c r="C9" s="404"/>
      <c r="D9" s="404"/>
      <c r="E9" s="405"/>
      <c r="F9" s="406"/>
      <c r="G9" s="407"/>
      <c r="H9" s="407"/>
      <c r="I9" s="408"/>
      <c r="J9" s="405"/>
      <c r="K9" s="405"/>
      <c r="M9" s="1776" t="s">
        <v>145</v>
      </c>
      <c r="N9" s="1776"/>
      <c r="O9" s="1776"/>
      <c r="P9" s="1776"/>
      <c r="Q9" s="1776"/>
    </row>
    <row r="10" spans="1:17" ht="30" customHeight="1" thickBot="1">
      <c r="A10" s="451"/>
      <c r="B10" s="403"/>
      <c r="C10" s="404"/>
      <c r="D10" s="404"/>
      <c r="E10" s="405"/>
      <c r="F10" s="406"/>
      <c r="G10" s="407"/>
      <c r="H10" s="579" t="s">
        <v>13</v>
      </c>
      <c r="I10" s="580">
        <f>SUM(P6+I8)</f>
        <v>69835000000</v>
      </c>
      <c r="J10" s="405"/>
      <c r="K10" s="405"/>
      <c r="M10" s="588" t="s">
        <v>0</v>
      </c>
      <c r="N10" s="1774" t="s">
        <v>502</v>
      </c>
      <c r="O10" s="1775"/>
      <c r="P10" s="589" t="s">
        <v>42</v>
      </c>
      <c r="Q10" s="587" t="s">
        <v>503</v>
      </c>
    </row>
    <row r="11" spans="1:17" ht="30" customHeight="1" thickTop="1">
      <c r="A11" s="451"/>
      <c r="B11" s="403"/>
      <c r="C11" s="404"/>
      <c r="D11" s="404"/>
      <c r="E11" s="405"/>
      <c r="F11" s="406"/>
      <c r="G11" s="407"/>
      <c r="H11" s="407"/>
      <c r="I11" s="408"/>
      <c r="J11" s="405"/>
      <c r="K11" s="405"/>
      <c r="M11" s="590">
        <v>41334</v>
      </c>
      <c r="N11" s="1730" t="s">
        <v>612</v>
      </c>
      <c r="O11" s="1730"/>
      <c r="P11" s="586" t="s">
        <v>611</v>
      </c>
      <c r="Q11" s="591">
        <v>25150923.100000001</v>
      </c>
    </row>
    <row r="12" spans="1:17" ht="30" customHeight="1" thickBot="1">
      <c r="A12" s="451"/>
      <c r="B12" s="403"/>
      <c r="C12" s="404"/>
      <c r="D12" s="404"/>
      <c r="E12" s="405"/>
      <c r="F12" s="406"/>
      <c r="G12" s="404"/>
      <c r="H12" s="404"/>
      <c r="I12" s="409"/>
      <c r="J12" s="405"/>
      <c r="K12" s="405"/>
      <c r="M12" s="592">
        <v>41334</v>
      </c>
      <c r="N12" s="1324" t="s">
        <v>504</v>
      </c>
      <c r="O12" s="1324"/>
      <c r="P12" s="583" t="s">
        <v>611</v>
      </c>
      <c r="Q12" s="593">
        <v>5767.5</v>
      </c>
    </row>
    <row r="13" spans="1:17" ht="18" customHeight="1">
      <c r="A13" s="451"/>
      <c r="B13" s="410"/>
      <c r="C13" s="404"/>
      <c r="D13" s="404"/>
      <c r="E13" s="404"/>
      <c r="F13" s="406"/>
      <c r="H13" s="579"/>
      <c r="J13" s="405"/>
      <c r="K13" s="405"/>
      <c r="P13" s="339"/>
    </row>
    <row r="14" spans="1:17" ht="30" customHeight="1" thickBot="1">
      <c r="A14" s="451"/>
      <c r="B14" s="410"/>
      <c r="C14" s="404"/>
      <c r="D14" s="404"/>
      <c r="E14" s="404"/>
      <c r="F14" s="406"/>
      <c r="G14" s="404"/>
      <c r="H14" s="404"/>
      <c r="I14" s="409"/>
      <c r="J14" s="405"/>
      <c r="K14" s="405"/>
      <c r="N14" s="581" t="s">
        <v>245</v>
      </c>
      <c r="O14" s="1755">
        <f>Q11+Q12</f>
        <v>25156690.600000001</v>
      </c>
      <c r="P14" s="1755"/>
    </row>
    <row r="15" spans="1:17" ht="15" thickTop="1">
      <c r="J15" s="578"/>
      <c r="K15" s="578"/>
    </row>
    <row r="16" spans="1:17">
      <c r="J16" s="578"/>
      <c r="K16" s="578"/>
    </row>
    <row r="17" spans="1:18" ht="14.25" customHeight="1">
      <c r="A17" s="1247" t="s">
        <v>538</v>
      </c>
      <c r="B17" s="1247"/>
      <c r="C17" s="1247"/>
      <c r="D17" s="1247"/>
      <c r="E17" s="1247"/>
      <c r="F17" s="1247"/>
      <c r="G17" s="1247"/>
      <c r="H17" s="1247"/>
      <c r="I17" s="1247"/>
      <c r="J17" s="1247"/>
      <c r="K17" s="1247"/>
      <c r="L17" s="1247"/>
      <c r="M17" s="1247"/>
      <c r="N17" s="1247"/>
      <c r="O17" s="1247"/>
      <c r="P17" s="1247"/>
      <c r="Q17" s="1247"/>
    </row>
    <row r="18" spans="1:18" ht="14.25" customHeight="1">
      <c r="A18" s="1247"/>
      <c r="B18" s="1247"/>
      <c r="C18" s="1247"/>
      <c r="D18" s="1247"/>
      <c r="E18" s="1247"/>
      <c r="F18" s="1247"/>
      <c r="G18" s="1247"/>
      <c r="H18" s="1247"/>
      <c r="I18" s="1247"/>
      <c r="J18" s="1247"/>
      <c r="K18" s="1247"/>
      <c r="L18" s="1247"/>
      <c r="M18" s="1247"/>
      <c r="N18" s="1247"/>
      <c r="O18" s="1247"/>
      <c r="P18" s="1247"/>
      <c r="Q18" s="1247"/>
    </row>
    <row r="19" spans="1:18" ht="14.25" customHeight="1">
      <c r="A19" s="1247" t="s">
        <v>540</v>
      </c>
      <c r="B19" s="1247"/>
      <c r="C19" s="1247"/>
      <c r="D19" s="1247"/>
      <c r="E19" s="1247"/>
      <c r="F19" s="1247"/>
      <c r="G19" s="1247"/>
      <c r="H19" s="1247"/>
      <c r="I19" s="1247"/>
      <c r="J19" s="1247"/>
      <c r="K19" s="1247"/>
      <c r="L19" s="1247"/>
      <c r="M19" s="1247"/>
      <c r="N19" s="1247"/>
      <c r="O19" s="1247"/>
      <c r="P19" s="1247"/>
      <c r="Q19" s="1247"/>
    </row>
    <row r="20" spans="1:18" ht="14.25" customHeight="1">
      <c r="A20" s="1355" t="s">
        <v>539</v>
      </c>
      <c r="B20" s="1355"/>
      <c r="C20" s="1355"/>
      <c r="D20" s="1355"/>
      <c r="E20" s="1355"/>
      <c r="F20" s="1355"/>
      <c r="G20" s="1355"/>
      <c r="H20" s="1355"/>
      <c r="I20" s="1355"/>
      <c r="J20" s="1355"/>
      <c r="K20" s="1355"/>
      <c r="L20" s="1355"/>
      <c r="M20" s="1355"/>
      <c r="N20" s="1355"/>
      <c r="O20" s="1355"/>
      <c r="P20" s="1355"/>
      <c r="Q20" s="1355"/>
    </row>
    <row r="21" spans="1:18">
      <c r="A21" s="1355"/>
      <c r="B21" s="1355"/>
      <c r="C21" s="1355"/>
      <c r="D21" s="1355"/>
      <c r="E21" s="1355"/>
      <c r="F21" s="1355"/>
      <c r="G21" s="1355"/>
      <c r="H21" s="1355"/>
      <c r="I21" s="1355"/>
      <c r="J21" s="1355"/>
      <c r="K21" s="1355"/>
      <c r="L21" s="1355"/>
      <c r="M21" s="1355"/>
      <c r="N21" s="1355"/>
      <c r="O21" s="1355"/>
      <c r="P21" s="1355"/>
      <c r="Q21" s="1355"/>
    </row>
    <row r="23" spans="1:18" ht="15">
      <c r="A23" s="1707" t="s">
        <v>505</v>
      </c>
      <c r="B23" s="1707"/>
      <c r="C23" s="1707"/>
      <c r="D23" s="1707"/>
      <c r="E23" s="1707"/>
      <c r="F23" s="1707"/>
      <c r="G23" s="1707"/>
      <c r="H23" s="1707"/>
      <c r="I23" s="1707"/>
      <c r="J23" s="1707"/>
      <c r="K23" s="1707"/>
      <c r="L23" s="1707"/>
      <c r="M23" s="1707"/>
      <c r="N23" s="1707"/>
      <c r="O23" s="1707"/>
      <c r="P23" s="1707"/>
      <c r="Q23" s="1707"/>
    </row>
    <row r="24" spans="1:18" ht="15.75" thickBot="1">
      <c r="A24" s="340"/>
    </row>
    <row r="25" spans="1:18" ht="18" customHeight="1">
      <c r="A25" s="1708" t="s">
        <v>506</v>
      </c>
      <c r="B25" s="1360"/>
      <c r="C25" s="1360"/>
      <c r="D25" s="1360"/>
      <c r="E25" s="1360"/>
      <c r="F25" s="1360"/>
      <c r="G25" s="1709"/>
      <c r="H25" s="1708" t="s">
        <v>507</v>
      </c>
      <c r="I25" s="1360"/>
      <c r="J25" s="1360"/>
      <c r="K25" s="1360"/>
      <c r="L25" s="1756" t="s">
        <v>145</v>
      </c>
      <c r="M25" s="1757"/>
      <c r="N25" s="1757"/>
      <c r="O25" s="1757"/>
      <c r="P25" s="1757"/>
      <c r="Q25" s="1757"/>
      <c r="R25" s="1758"/>
    </row>
    <row r="26" spans="1:18" ht="45.75" customHeight="1" thickBot="1">
      <c r="A26" s="341" t="s">
        <v>282</v>
      </c>
      <c r="B26" s="342" t="s">
        <v>0</v>
      </c>
      <c r="C26" s="582" t="s">
        <v>154</v>
      </c>
      <c r="D26" s="1349" t="s">
        <v>42</v>
      </c>
      <c r="E26" s="1350"/>
      <c r="F26" s="1349" t="s">
        <v>8</v>
      </c>
      <c r="G26" s="1704"/>
      <c r="H26" s="1705" t="s">
        <v>154</v>
      </c>
      <c r="I26" s="1350"/>
      <c r="J26" s="1349" t="s">
        <v>530</v>
      </c>
      <c r="K26" s="1704"/>
      <c r="L26" s="411" t="s">
        <v>0</v>
      </c>
      <c r="M26" s="412" t="s">
        <v>42</v>
      </c>
      <c r="N26" s="1706" t="s">
        <v>541</v>
      </c>
      <c r="O26" s="1706"/>
      <c r="P26" s="413" t="s">
        <v>8</v>
      </c>
      <c r="Q26" s="1633" t="s">
        <v>529</v>
      </c>
      <c r="R26" s="1635"/>
    </row>
    <row r="27" spans="1:18" ht="18" customHeight="1">
      <c r="A27" s="1718">
        <v>4</v>
      </c>
      <c r="B27" s="1719">
        <v>40557</v>
      </c>
      <c r="C27" s="1781" t="s">
        <v>508</v>
      </c>
      <c r="D27" s="1784" t="s">
        <v>153</v>
      </c>
      <c r="E27" s="1785"/>
      <c r="F27" s="1786" t="s">
        <v>37</v>
      </c>
      <c r="G27" s="1787"/>
      <c r="H27" s="1720" t="s">
        <v>509</v>
      </c>
      <c r="I27" s="1721"/>
      <c r="J27" s="481">
        <v>2000000000</v>
      </c>
      <c r="K27" s="482"/>
      <c r="L27" s="501">
        <v>40690</v>
      </c>
      <c r="M27" s="502" t="s">
        <v>542</v>
      </c>
      <c r="N27" s="1790">
        <v>0</v>
      </c>
      <c r="O27" s="1790"/>
      <c r="P27" s="503" t="s">
        <v>48</v>
      </c>
      <c r="Q27" s="504">
        <v>0</v>
      </c>
      <c r="R27" s="505">
        <v>10</v>
      </c>
    </row>
    <row r="28" spans="1:18" ht="18" customHeight="1">
      <c r="A28" s="1675"/>
      <c r="B28" s="1504"/>
      <c r="C28" s="1782"/>
      <c r="D28" s="1454" t="s">
        <v>153</v>
      </c>
      <c r="E28" s="1724"/>
      <c r="F28" s="1454" t="s">
        <v>48</v>
      </c>
      <c r="G28" s="1475"/>
      <c r="H28" s="1763" t="s">
        <v>510</v>
      </c>
      <c r="I28" s="1764"/>
      <c r="J28" s="1671">
        <v>16916603567.65</v>
      </c>
      <c r="K28" s="1771">
        <v>7</v>
      </c>
      <c r="L28" s="1">
        <v>40588</v>
      </c>
      <c r="M28" s="133" t="s">
        <v>517</v>
      </c>
      <c r="N28" s="1791">
        <v>185726191.94</v>
      </c>
      <c r="O28" s="1791"/>
      <c r="P28" s="42" t="s">
        <v>37</v>
      </c>
      <c r="Q28" s="1759">
        <v>0</v>
      </c>
      <c r="R28" s="1677">
        <v>8</v>
      </c>
    </row>
    <row r="29" spans="1:18" ht="18.75" customHeight="1">
      <c r="A29" s="1675"/>
      <c r="B29" s="1504"/>
      <c r="C29" s="1782"/>
      <c r="D29" s="1455"/>
      <c r="E29" s="1725"/>
      <c r="F29" s="1455"/>
      <c r="G29" s="1476"/>
      <c r="H29" s="1765"/>
      <c r="I29" s="1766"/>
      <c r="J29" s="1769"/>
      <c r="K29" s="1772"/>
      <c r="L29" s="1">
        <v>40610</v>
      </c>
      <c r="M29" s="133" t="s">
        <v>517</v>
      </c>
      <c r="N29" s="1722">
        <v>5511067613.79</v>
      </c>
      <c r="O29" s="1723"/>
      <c r="P29" s="42" t="s">
        <v>37</v>
      </c>
      <c r="Q29" s="1760"/>
      <c r="R29" s="1762"/>
    </row>
    <row r="30" spans="1:18" ht="18.75" customHeight="1">
      <c r="A30" s="1675"/>
      <c r="B30" s="1504"/>
      <c r="C30" s="1782"/>
      <c r="D30" s="1455"/>
      <c r="E30" s="1725"/>
      <c r="F30" s="1455"/>
      <c r="G30" s="1476"/>
      <c r="H30" s="1765"/>
      <c r="I30" s="1766"/>
      <c r="J30" s="1769"/>
      <c r="K30" s="1772"/>
      <c r="L30" s="1">
        <v>40617</v>
      </c>
      <c r="M30" s="133" t="s">
        <v>517</v>
      </c>
      <c r="N30" s="1722">
        <v>55833333.329999998</v>
      </c>
      <c r="O30" s="1723"/>
      <c r="P30" s="42" t="s">
        <v>37</v>
      </c>
      <c r="Q30" s="1760"/>
      <c r="R30" s="1762"/>
    </row>
    <row r="31" spans="1:18" ht="18.75" customHeight="1">
      <c r="A31" s="1675"/>
      <c r="B31" s="1504"/>
      <c r="C31" s="1782"/>
      <c r="D31" s="1455"/>
      <c r="E31" s="1725"/>
      <c r="F31" s="1455"/>
      <c r="G31" s="1476"/>
      <c r="H31" s="1765"/>
      <c r="I31" s="1766"/>
      <c r="J31" s="1769"/>
      <c r="K31" s="1772"/>
      <c r="L31" s="1">
        <v>40772</v>
      </c>
      <c r="M31" s="133" t="s">
        <v>517</v>
      </c>
      <c r="N31" s="1722">
        <v>97008351.170000002</v>
      </c>
      <c r="O31" s="1723"/>
      <c r="P31" s="42" t="s">
        <v>37</v>
      </c>
      <c r="Q31" s="1760"/>
      <c r="R31" s="1762"/>
    </row>
    <row r="32" spans="1:18" ht="18.75" customHeight="1">
      <c r="A32" s="1675"/>
      <c r="B32" s="1504"/>
      <c r="C32" s="1782"/>
      <c r="D32" s="1455"/>
      <c r="E32" s="1725"/>
      <c r="F32" s="1455"/>
      <c r="G32" s="1476"/>
      <c r="H32" s="1765"/>
      <c r="I32" s="1766"/>
      <c r="J32" s="1769"/>
      <c r="K32" s="1772"/>
      <c r="L32" s="1">
        <v>40773</v>
      </c>
      <c r="M32" s="133" t="s">
        <v>517</v>
      </c>
      <c r="N32" s="1722">
        <v>2153520000</v>
      </c>
      <c r="O32" s="1723"/>
      <c r="P32" s="42" t="s">
        <v>37</v>
      </c>
      <c r="Q32" s="1760"/>
      <c r="R32" s="1762"/>
    </row>
    <row r="33" spans="1:18" ht="18.75" customHeight="1">
      <c r="A33" s="1675"/>
      <c r="B33" s="1504"/>
      <c r="C33" s="1782"/>
      <c r="D33" s="1455"/>
      <c r="E33" s="1725"/>
      <c r="F33" s="1455"/>
      <c r="G33" s="1476"/>
      <c r="H33" s="1765"/>
      <c r="I33" s="1766"/>
      <c r="J33" s="1769"/>
      <c r="K33" s="1772"/>
      <c r="L33" s="1">
        <v>40788</v>
      </c>
      <c r="M33" s="133" t="s">
        <v>517</v>
      </c>
      <c r="N33" s="1722">
        <v>55885302.439999998</v>
      </c>
      <c r="O33" s="1723"/>
      <c r="P33" s="42" t="s">
        <v>37</v>
      </c>
      <c r="Q33" s="1760"/>
      <c r="R33" s="1762"/>
    </row>
    <row r="34" spans="1:18" ht="18.75" customHeight="1">
      <c r="A34" s="1675"/>
      <c r="B34" s="1504"/>
      <c r="C34" s="1782"/>
      <c r="D34" s="1455"/>
      <c r="E34" s="1725"/>
      <c r="F34" s="1455"/>
      <c r="G34" s="1476"/>
      <c r="H34" s="1765"/>
      <c r="I34" s="1766"/>
      <c r="J34" s="1769"/>
      <c r="K34" s="1772"/>
      <c r="L34" s="1">
        <v>40848</v>
      </c>
      <c r="M34" s="133" t="s">
        <v>517</v>
      </c>
      <c r="N34" s="1722">
        <v>971506765.26999998</v>
      </c>
      <c r="O34" s="1723"/>
      <c r="P34" s="42" t="s">
        <v>37</v>
      </c>
      <c r="Q34" s="1760"/>
      <c r="R34" s="1762"/>
    </row>
    <row r="35" spans="1:18" ht="18.75" customHeight="1">
      <c r="A35" s="1675"/>
      <c r="B35" s="1504"/>
      <c r="C35" s="1782"/>
      <c r="D35" s="1455"/>
      <c r="E35" s="1725"/>
      <c r="F35" s="1455"/>
      <c r="G35" s="1476"/>
      <c r="H35" s="1765"/>
      <c r="I35" s="1766"/>
      <c r="J35" s="1769"/>
      <c r="K35" s="1772"/>
      <c r="L35" s="1">
        <v>40976</v>
      </c>
      <c r="M35" s="133" t="s">
        <v>517</v>
      </c>
      <c r="N35" s="1722">
        <v>5576121382.04</v>
      </c>
      <c r="O35" s="1723"/>
      <c r="P35" s="42" t="s">
        <v>37</v>
      </c>
      <c r="Q35" s="1760"/>
      <c r="R35" s="1762"/>
    </row>
    <row r="36" spans="1:18" ht="18.75" customHeight="1">
      <c r="A36" s="1675"/>
      <c r="B36" s="1504"/>
      <c r="C36" s="1782"/>
      <c r="D36" s="1455"/>
      <c r="E36" s="1725"/>
      <c r="F36" s="1455"/>
      <c r="G36" s="1476"/>
      <c r="H36" s="1765"/>
      <c r="I36" s="1766"/>
      <c r="J36" s="1769"/>
      <c r="K36" s="1772"/>
      <c r="L36" s="1">
        <v>40983</v>
      </c>
      <c r="M36" s="133" t="s">
        <v>517</v>
      </c>
      <c r="N36" s="1722">
        <v>1521632095.9100001</v>
      </c>
      <c r="O36" s="1723"/>
      <c r="P36" s="42" t="s">
        <v>37</v>
      </c>
      <c r="Q36" s="1760"/>
      <c r="R36" s="1762"/>
    </row>
    <row r="37" spans="1:18" ht="18.75" customHeight="1">
      <c r="A37" s="1675"/>
      <c r="B37" s="1504"/>
      <c r="C37" s="1782"/>
      <c r="D37" s="1455"/>
      <c r="E37" s="1725"/>
      <c r="F37" s="1455"/>
      <c r="G37" s="1476"/>
      <c r="H37" s="1767"/>
      <c r="I37" s="1768"/>
      <c r="J37" s="1770"/>
      <c r="K37" s="1773"/>
      <c r="L37" s="1">
        <v>40990</v>
      </c>
      <c r="M37" s="133" t="s">
        <v>517</v>
      </c>
      <c r="N37" s="1722">
        <v>1493250339.48</v>
      </c>
      <c r="O37" s="1723"/>
      <c r="P37" s="42" t="s">
        <v>37</v>
      </c>
      <c r="Q37" s="1761"/>
      <c r="R37" s="1679"/>
    </row>
    <row r="38" spans="1:18" ht="18" customHeight="1">
      <c r="A38" s="1675"/>
      <c r="B38" s="1504"/>
      <c r="C38" s="1782"/>
      <c r="D38" s="1455"/>
      <c r="E38" s="1725"/>
      <c r="F38" s="1455"/>
      <c r="G38" s="1476"/>
      <c r="H38" s="1763" t="s">
        <v>511</v>
      </c>
      <c r="I38" s="1764"/>
      <c r="J38" s="1671">
        <v>3375328432.3499999</v>
      </c>
      <c r="K38" s="1771">
        <v>7</v>
      </c>
      <c r="L38" s="1">
        <v>40588</v>
      </c>
      <c r="M38" s="133" t="s">
        <v>517</v>
      </c>
      <c r="N38" s="1791">
        <v>2009932072.0599999</v>
      </c>
      <c r="O38" s="1791"/>
      <c r="P38" s="42" t="s">
        <v>37</v>
      </c>
      <c r="Q38" s="1759">
        <v>0</v>
      </c>
      <c r="R38" s="1677">
        <v>8</v>
      </c>
    </row>
    <row r="39" spans="1:18" ht="18" customHeight="1">
      <c r="A39" s="1675"/>
      <c r="B39" s="1504"/>
      <c r="C39" s="1782"/>
      <c r="D39" s="1455"/>
      <c r="E39" s="1725"/>
      <c r="F39" s="1455"/>
      <c r="G39" s="1476"/>
      <c r="H39" s="1765"/>
      <c r="I39" s="1766"/>
      <c r="J39" s="1769"/>
      <c r="K39" s="1772"/>
      <c r="L39" s="1">
        <v>40610</v>
      </c>
      <c r="M39" s="133" t="s">
        <v>517</v>
      </c>
      <c r="N39" s="1722">
        <v>1383888037.0499995</v>
      </c>
      <c r="O39" s="1723"/>
      <c r="P39" s="42" t="s">
        <v>37</v>
      </c>
      <c r="Q39" s="1760"/>
      <c r="R39" s="1762"/>
    </row>
    <row r="40" spans="1:18" ht="18" customHeight="1">
      <c r="A40" s="1675"/>
      <c r="B40" s="1504"/>
      <c r="C40" s="1782"/>
      <c r="D40" s="1456"/>
      <c r="E40" s="1726"/>
      <c r="F40" s="1456"/>
      <c r="G40" s="1477"/>
      <c r="H40" s="1767"/>
      <c r="I40" s="1768"/>
      <c r="J40" s="1770"/>
      <c r="K40" s="1773"/>
      <c r="L40" s="1">
        <v>40983</v>
      </c>
      <c r="M40" s="133" t="s">
        <v>517</v>
      </c>
      <c r="N40" s="1722">
        <v>44941843</v>
      </c>
      <c r="O40" s="1723"/>
      <c r="P40" s="42" t="s">
        <v>37</v>
      </c>
      <c r="Q40" s="1761"/>
      <c r="R40" s="1679"/>
    </row>
    <row r="41" spans="1:18" ht="18" customHeight="1">
      <c r="A41" s="1676"/>
      <c r="B41" s="1432"/>
      <c r="C41" s="1783"/>
      <c r="D41" s="1788" t="s">
        <v>153</v>
      </c>
      <c r="E41" s="1789"/>
      <c r="F41" s="1657" t="s">
        <v>48</v>
      </c>
      <c r="G41" s="1657"/>
      <c r="H41" s="1406" t="s">
        <v>217</v>
      </c>
      <c r="I41" s="1406"/>
      <c r="J41" s="1681">
        <v>167623733</v>
      </c>
      <c r="K41" s="1778"/>
      <c r="L41" s="1667">
        <v>40687</v>
      </c>
      <c r="M41" s="1683" t="s">
        <v>528</v>
      </c>
      <c r="N41" s="1684">
        <v>5800000000</v>
      </c>
      <c r="O41" s="1684"/>
      <c r="P41" s="1685" t="s">
        <v>48</v>
      </c>
      <c r="Q41" s="509">
        <v>1455037962</v>
      </c>
      <c r="R41" s="1686">
        <v>9</v>
      </c>
    </row>
    <row r="42" spans="1:18" ht="18" customHeight="1">
      <c r="A42" s="1674">
        <v>5</v>
      </c>
      <c r="B42" s="1431">
        <v>40557</v>
      </c>
      <c r="C42" s="1669" t="s">
        <v>512</v>
      </c>
      <c r="D42" s="1454" t="s">
        <v>153</v>
      </c>
      <c r="E42" s="1697"/>
      <c r="F42" s="1658"/>
      <c r="G42" s="1658"/>
      <c r="H42" s="1407"/>
      <c r="I42" s="1407"/>
      <c r="J42" s="1777"/>
      <c r="K42" s="1779"/>
      <c r="L42" s="1702"/>
      <c r="M42" s="1683"/>
      <c r="N42" s="1684"/>
      <c r="O42" s="1684"/>
      <c r="P42" s="1685"/>
      <c r="Q42" s="510">
        <v>0.77</v>
      </c>
      <c r="R42" s="1686"/>
    </row>
    <row r="43" spans="1:18" ht="18" customHeight="1">
      <c r="A43" s="1675"/>
      <c r="B43" s="1504"/>
      <c r="C43" s="1696"/>
      <c r="D43" s="1698"/>
      <c r="E43" s="1699"/>
      <c r="F43" s="1658"/>
      <c r="G43" s="1658"/>
      <c r="H43" s="1407"/>
      <c r="I43" s="1407"/>
      <c r="J43" s="1681">
        <v>924546133</v>
      </c>
      <c r="K43" s="1687"/>
      <c r="L43" s="1667">
        <v>40976</v>
      </c>
      <c r="M43" s="1683" t="s">
        <v>528</v>
      </c>
      <c r="N43" s="1684">
        <v>6000000008</v>
      </c>
      <c r="O43" s="1684"/>
      <c r="P43" s="1685" t="s">
        <v>48</v>
      </c>
      <c r="Q43" s="509">
        <v>1248141410</v>
      </c>
      <c r="R43" s="1686">
        <v>11</v>
      </c>
    </row>
    <row r="44" spans="1:18" ht="18" customHeight="1">
      <c r="A44" s="1675"/>
      <c r="B44" s="1504"/>
      <c r="C44" s="1696"/>
      <c r="D44" s="1698"/>
      <c r="E44" s="1699"/>
      <c r="F44" s="1658"/>
      <c r="G44" s="1658"/>
      <c r="H44" s="1407"/>
      <c r="I44" s="1407"/>
      <c r="J44" s="1682"/>
      <c r="K44" s="1687"/>
      <c r="L44" s="1702"/>
      <c r="M44" s="1683"/>
      <c r="N44" s="1684"/>
      <c r="O44" s="1684"/>
      <c r="P44" s="1685"/>
      <c r="Q44" s="510">
        <v>0.7</v>
      </c>
      <c r="R44" s="1686"/>
    </row>
    <row r="45" spans="1:18" ht="18" customHeight="1">
      <c r="A45" s="1675"/>
      <c r="B45" s="1504"/>
      <c r="C45" s="1696"/>
      <c r="D45" s="1698"/>
      <c r="E45" s="1699"/>
      <c r="F45" s="1658"/>
      <c r="G45" s="1658"/>
      <c r="H45" s="1407"/>
      <c r="I45" s="1407"/>
      <c r="J45" s="1682"/>
      <c r="K45" s="1687"/>
      <c r="L45" s="1667">
        <v>41035</v>
      </c>
      <c r="M45" s="1683" t="s">
        <v>528</v>
      </c>
      <c r="N45" s="1684">
        <v>4999999993</v>
      </c>
      <c r="O45" s="1684"/>
      <c r="P45" s="1685" t="s">
        <v>48</v>
      </c>
      <c r="Q45" s="509">
        <v>1084206984</v>
      </c>
      <c r="R45" s="1686">
        <v>12</v>
      </c>
    </row>
    <row r="46" spans="1:18" ht="18" customHeight="1">
      <c r="A46" s="1675"/>
      <c r="B46" s="1504"/>
      <c r="C46" s="1696"/>
      <c r="D46" s="1698"/>
      <c r="E46" s="1699"/>
      <c r="F46" s="1658"/>
      <c r="G46" s="1658"/>
      <c r="H46" s="1407"/>
      <c r="I46" s="1407"/>
      <c r="J46" s="1682"/>
      <c r="K46" s="1687"/>
      <c r="L46" s="1702"/>
      <c r="M46" s="1683"/>
      <c r="N46" s="1684"/>
      <c r="O46" s="1684"/>
      <c r="P46" s="1685"/>
      <c r="Q46" s="510">
        <v>0.63</v>
      </c>
      <c r="R46" s="1686"/>
    </row>
    <row r="47" spans="1:18" ht="18" customHeight="1">
      <c r="A47" s="1675"/>
      <c r="B47" s="1504"/>
      <c r="C47" s="1696"/>
      <c r="D47" s="1698"/>
      <c r="E47" s="1699"/>
      <c r="F47" s="1658"/>
      <c r="G47" s="1658"/>
      <c r="H47" s="1407"/>
      <c r="I47" s="1407"/>
      <c r="J47" s="1682"/>
      <c r="K47" s="1687"/>
      <c r="L47" s="1667">
        <v>41036</v>
      </c>
      <c r="M47" s="1683" t="s">
        <v>528</v>
      </c>
      <c r="N47" s="1684">
        <v>749999971.5</v>
      </c>
      <c r="O47" s="1684"/>
      <c r="P47" s="1685" t="s">
        <v>48</v>
      </c>
      <c r="Q47" s="509">
        <v>1059616821</v>
      </c>
      <c r="R47" s="1686">
        <v>12</v>
      </c>
    </row>
    <row r="48" spans="1:18" ht="18" customHeight="1">
      <c r="A48" s="1675"/>
      <c r="B48" s="1504"/>
      <c r="C48" s="1696"/>
      <c r="D48" s="1698"/>
      <c r="E48" s="1699"/>
      <c r="F48" s="1658"/>
      <c r="G48" s="1658"/>
      <c r="H48" s="1407"/>
      <c r="I48" s="1407"/>
      <c r="J48" s="1682"/>
      <c r="K48" s="1687"/>
      <c r="L48" s="1667"/>
      <c r="M48" s="1683"/>
      <c r="N48" s="1684"/>
      <c r="O48" s="1684"/>
      <c r="P48" s="1685"/>
      <c r="Q48" s="510">
        <v>0.61</v>
      </c>
      <c r="R48" s="1686"/>
    </row>
    <row r="49" spans="1:18" ht="18" customHeight="1">
      <c r="A49" s="1676"/>
      <c r="B49" s="1432"/>
      <c r="C49" s="1691"/>
      <c r="D49" s="1700"/>
      <c r="E49" s="1701"/>
      <c r="F49" s="1658"/>
      <c r="G49" s="1658"/>
      <c r="H49" s="1407"/>
      <c r="I49" s="1407"/>
      <c r="J49" s="1682"/>
      <c r="K49" s="1687"/>
      <c r="L49" s="1667">
        <v>41124</v>
      </c>
      <c r="M49" s="1683" t="s">
        <v>528</v>
      </c>
      <c r="N49" s="1684">
        <v>4999999993</v>
      </c>
      <c r="O49" s="1684"/>
      <c r="P49" s="1685" t="s">
        <v>48</v>
      </c>
      <c r="Q49" s="509">
        <v>895682395</v>
      </c>
      <c r="R49" s="1686">
        <v>13</v>
      </c>
    </row>
    <row r="50" spans="1:18" ht="18" customHeight="1">
      <c r="A50" s="1674">
        <v>6</v>
      </c>
      <c r="B50" s="1654">
        <v>40557</v>
      </c>
      <c r="C50" s="1657" t="s">
        <v>513</v>
      </c>
      <c r="D50" s="1657" t="s">
        <v>335</v>
      </c>
      <c r="E50" s="1657"/>
      <c r="F50" s="1658"/>
      <c r="G50" s="1658"/>
      <c r="H50" s="1407"/>
      <c r="I50" s="1407"/>
      <c r="J50" s="1661">
        <v>562868096</v>
      </c>
      <c r="K50" s="1664"/>
      <c r="L50" s="1688"/>
      <c r="M50" s="1683"/>
      <c r="N50" s="1684"/>
      <c r="O50" s="1684"/>
      <c r="P50" s="1685"/>
      <c r="Q50" s="510">
        <v>0.55000000000000004</v>
      </c>
      <c r="R50" s="1686"/>
    </row>
    <row r="51" spans="1:18" ht="18" customHeight="1">
      <c r="A51" s="1675"/>
      <c r="B51" s="1655"/>
      <c r="C51" s="1658"/>
      <c r="D51" s="1658"/>
      <c r="E51" s="1658"/>
      <c r="F51" s="1658"/>
      <c r="G51" s="1658"/>
      <c r="H51" s="1407"/>
      <c r="I51" s="1407"/>
      <c r="J51" s="1662"/>
      <c r="K51" s="1665"/>
      <c r="L51" s="1654">
        <v>41127</v>
      </c>
      <c r="M51" s="1669" t="s">
        <v>528</v>
      </c>
      <c r="N51" s="1692">
        <v>750000002</v>
      </c>
      <c r="O51" s="1693"/>
      <c r="P51" s="1260" t="s">
        <v>48</v>
      </c>
      <c r="Q51" s="509">
        <v>871092231</v>
      </c>
      <c r="R51" s="1677">
        <v>13</v>
      </c>
    </row>
    <row r="52" spans="1:18" ht="18" customHeight="1">
      <c r="A52" s="1675"/>
      <c r="B52" s="1655"/>
      <c r="C52" s="1658"/>
      <c r="D52" s="1658"/>
      <c r="E52" s="1658"/>
      <c r="F52" s="1658"/>
      <c r="G52" s="1658"/>
      <c r="H52" s="1407"/>
      <c r="I52" s="1407"/>
      <c r="J52" s="1662"/>
      <c r="K52" s="1665"/>
      <c r="L52" s="1690"/>
      <c r="M52" s="1691"/>
      <c r="N52" s="1694"/>
      <c r="O52" s="1695"/>
      <c r="P52" s="1261"/>
      <c r="Q52" s="511">
        <v>0.53</v>
      </c>
      <c r="R52" s="1679"/>
    </row>
    <row r="53" spans="1:18" ht="18" customHeight="1">
      <c r="A53" s="1675"/>
      <c r="B53" s="1655"/>
      <c r="C53" s="1658"/>
      <c r="D53" s="1658"/>
      <c r="E53" s="1658"/>
      <c r="F53" s="1658"/>
      <c r="G53" s="1658"/>
      <c r="H53" s="1407"/>
      <c r="I53" s="1407"/>
      <c r="J53" s="1662"/>
      <c r="K53" s="1665"/>
      <c r="L53" s="1688">
        <v>41162</v>
      </c>
      <c r="M53" s="1683" t="s">
        <v>528</v>
      </c>
      <c r="N53" s="1684">
        <v>17999999972.5</v>
      </c>
      <c r="O53" s="1684"/>
      <c r="P53" s="1685" t="s">
        <v>48</v>
      </c>
      <c r="Q53" s="509">
        <v>317246078</v>
      </c>
      <c r="R53" s="1686">
        <v>14</v>
      </c>
    </row>
    <row r="54" spans="1:18" ht="18" customHeight="1">
      <c r="A54" s="1675"/>
      <c r="B54" s="1655"/>
      <c r="C54" s="1658"/>
      <c r="D54" s="1658"/>
      <c r="E54" s="1658"/>
      <c r="F54" s="1658"/>
      <c r="G54" s="1658"/>
      <c r="H54" s="1407"/>
      <c r="I54" s="1407"/>
      <c r="J54" s="1662"/>
      <c r="K54" s="1665"/>
      <c r="L54" s="1689"/>
      <c r="M54" s="1683"/>
      <c r="N54" s="1684"/>
      <c r="O54" s="1684"/>
      <c r="P54" s="1685"/>
      <c r="Q54" s="510">
        <v>0.215</v>
      </c>
      <c r="R54" s="1686"/>
    </row>
    <row r="55" spans="1:18" ht="18" customHeight="1">
      <c r="A55" s="1675"/>
      <c r="B55" s="1655"/>
      <c r="C55" s="1658"/>
      <c r="D55" s="1658"/>
      <c r="E55" s="1658"/>
      <c r="F55" s="1658"/>
      <c r="G55" s="1658"/>
      <c r="H55" s="1407"/>
      <c r="I55" s="1407"/>
      <c r="J55" s="1662"/>
      <c r="K55" s="1665"/>
      <c r="L55" s="1688">
        <v>41163</v>
      </c>
      <c r="M55" s="1683" t="s">
        <v>528</v>
      </c>
      <c r="N55" s="1684">
        <v>2699999965</v>
      </c>
      <c r="O55" s="1684"/>
      <c r="P55" s="1685" t="s">
        <v>48</v>
      </c>
      <c r="Q55" s="509">
        <v>234169156</v>
      </c>
      <c r="R55" s="1686">
        <v>14</v>
      </c>
    </row>
    <row r="56" spans="1:18" ht="18" customHeight="1">
      <c r="A56" s="1675"/>
      <c r="B56" s="1655"/>
      <c r="C56" s="1658"/>
      <c r="D56" s="1658"/>
      <c r="E56" s="1658"/>
      <c r="F56" s="1658"/>
      <c r="G56" s="1658"/>
      <c r="H56" s="1407"/>
      <c r="I56" s="1407"/>
      <c r="J56" s="1662"/>
      <c r="K56" s="1665"/>
      <c r="L56" s="1780"/>
      <c r="M56" s="1669"/>
      <c r="N56" s="1671"/>
      <c r="O56" s="1671"/>
      <c r="P56" s="1260"/>
      <c r="Q56" s="511">
        <v>0.159</v>
      </c>
      <c r="R56" s="1677"/>
    </row>
    <row r="57" spans="1:18" ht="18" customHeight="1">
      <c r="A57" s="1675"/>
      <c r="B57" s="1655"/>
      <c r="C57" s="1658"/>
      <c r="D57" s="1658"/>
      <c r="E57" s="1658"/>
      <c r="F57" s="1658"/>
      <c r="G57" s="1658"/>
      <c r="H57" s="1407"/>
      <c r="I57" s="1407"/>
      <c r="J57" s="1662"/>
      <c r="K57" s="1665"/>
      <c r="L57" s="1667">
        <v>41257</v>
      </c>
      <c r="M57" s="1669" t="s">
        <v>145</v>
      </c>
      <c r="N57" s="1671">
        <v>7610497570</v>
      </c>
      <c r="O57" s="1671"/>
      <c r="P57" s="1260" t="s">
        <v>48</v>
      </c>
      <c r="Q57" s="509">
        <v>234169156</v>
      </c>
      <c r="R57" s="1677">
        <v>15</v>
      </c>
    </row>
    <row r="58" spans="1:18" ht="18" customHeight="1" thickBot="1">
      <c r="A58" s="1676"/>
      <c r="B58" s="1656"/>
      <c r="C58" s="1659"/>
      <c r="D58" s="1659"/>
      <c r="E58" s="1659"/>
      <c r="F58" s="1659"/>
      <c r="G58" s="1659"/>
      <c r="H58" s="1660"/>
      <c r="I58" s="1660"/>
      <c r="J58" s="1663"/>
      <c r="K58" s="1666"/>
      <c r="L58" s="1668"/>
      <c r="M58" s="1670"/>
      <c r="N58" s="1672"/>
      <c r="O58" s="1672"/>
      <c r="P58" s="1673"/>
      <c r="Q58" s="521">
        <v>0</v>
      </c>
      <c r="R58" s="1678"/>
    </row>
    <row r="59" spans="1:18" ht="18" customHeight="1">
      <c r="A59" s="520"/>
      <c r="B59" s="158"/>
      <c r="C59" s="493"/>
      <c r="D59" s="520"/>
      <c r="E59" s="520"/>
      <c r="F59" s="520"/>
      <c r="G59" s="520"/>
      <c r="H59" s="494"/>
      <c r="I59" s="494"/>
      <c r="J59" s="495"/>
      <c r="K59" s="495"/>
      <c r="L59" s="585"/>
      <c r="M59" s="493"/>
      <c r="N59" s="496"/>
      <c r="O59" s="496"/>
      <c r="P59" s="520"/>
      <c r="Q59" s="497"/>
      <c r="R59" s="498"/>
    </row>
    <row r="60" spans="1:18">
      <c r="A60" s="578" t="s">
        <v>324</v>
      </c>
    </row>
    <row r="61" spans="1:18" ht="14.25" customHeight="1">
      <c r="A61" s="1703" t="s">
        <v>514</v>
      </c>
      <c r="B61" s="1703"/>
      <c r="C61" s="1703"/>
      <c r="D61" s="1703"/>
      <c r="E61" s="1703"/>
      <c r="F61" s="1703"/>
      <c r="G61" s="1703"/>
      <c r="H61" s="1703"/>
      <c r="I61" s="1703"/>
      <c r="J61" s="1703"/>
      <c r="K61" s="1703"/>
      <c r="L61" s="1703"/>
      <c r="M61" s="1703"/>
      <c r="N61" s="1703"/>
      <c r="O61" s="1703"/>
      <c r="P61" s="1703"/>
      <c r="Q61" s="1703"/>
      <c r="R61" s="1703"/>
    </row>
    <row r="62" spans="1:18">
      <c r="A62" s="1703"/>
      <c r="B62" s="1703"/>
      <c r="C62" s="1703"/>
      <c r="D62" s="1703"/>
      <c r="E62" s="1703"/>
      <c r="F62" s="1703"/>
      <c r="G62" s="1703"/>
      <c r="H62" s="1703"/>
      <c r="I62" s="1703"/>
      <c r="J62" s="1703"/>
      <c r="K62" s="1703"/>
      <c r="L62" s="1703"/>
      <c r="M62" s="1703"/>
      <c r="N62" s="1703"/>
      <c r="O62" s="1703"/>
      <c r="P62" s="1703"/>
      <c r="Q62" s="1703"/>
      <c r="R62" s="1703"/>
    </row>
    <row r="63" spans="1:18" ht="14.25" customHeight="1">
      <c r="A63" s="1703" t="s">
        <v>516</v>
      </c>
      <c r="B63" s="1703"/>
      <c r="C63" s="1703"/>
      <c r="D63" s="1703"/>
      <c r="E63" s="1703"/>
      <c r="F63" s="1703"/>
      <c r="G63" s="1703"/>
      <c r="H63" s="1703"/>
      <c r="I63" s="1703"/>
      <c r="J63" s="1703"/>
      <c r="K63" s="1703"/>
      <c r="L63" s="1703"/>
      <c r="M63" s="1703"/>
      <c r="N63" s="1703"/>
      <c r="O63" s="1703"/>
      <c r="P63" s="1703"/>
      <c r="Q63" s="1703"/>
      <c r="R63" s="1703"/>
    </row>
    <row r="64" spans="1:18" ht="14.25" customHeight="1">
      <c r="A64" s="1703" t="s">
        <v>525</v>
      </c>
      <c r="B64" s="1703"/>
      <c r="C64" s="1703"/>
      <c r="D64" s="1703"/>
      <c r="E64" s="1703"/>
      <c r="F64" s="1703"/>
      <c r="G64" s="1703"/>
      <c r="H64" s="1703"/>
      <c r="I64" s="1703"/>
      <c r="J64" s="1703"/>
      <c r="K64" s="1703"/>
      <c r="L64" s="1703"/>
      <c r="M64" s="1703"/>
      <c r="N64" s="1703"/>
      <c r="O64" s="1703"/>
      <c r="P64" s="1703"/>
      <c r="Q64" s="1703"/>
      <c r="R64" s="1703"/>
    </row>
    <row r="65" spans="1:18">
      <c r="A65" s="1703"/>
      <c r="B65" s="1703"/>
      <c r="C65" s="1703"/>
      <c r="D65" s="1703"/>
      <c r="E65" s="1703"/>
      <c r="F65" s="1703"/>
      <c r="G65" s="1703"/>
      <c r="H65" s="1703"/>
      <c r="I65" s="1703"/>
      <c r="J65" s="1703"/>
      <c r="K65" s="1703"/>
      <c r="L65" s="1703"/>
      <c r="M65" s="1703"/>
      <c r="N65" s="1703"/>
      <c r="O65" s="1703"/>
      <c r="P65" s="1703"/>
      <c r="Q65" s="1703"/>
      <c r="R65" s="1703"/>
    </row>
    <row r="66" spans="1:18">
      <c r="A66" s="1703" t="s">
        <v>523</v>
      </c>
      <c r="B66" s="1703"/>
      <c r="C66" s="1703"/>
      <c r="D66" s="1703"/>
      <c r="E66" s="1703"/>
      <c r="F66" s="1703"/>
      <c r="G66" s="1703"/>
      <c r="H66" s="1703"/>
      <c r="I66" s="1703"/>
      <c r="J66" s="1703"/>
      <c r="K66" s="1703"/>
      <c r="L66" s="1703"/>
      <c r="M66" s="1703"/>
      <c r="N66" s="1703"/>
      <c r="O66" s="1703"/>
      <c r="P66" s="1703"/>
      <c r="Q66" s="1703"/>
      <c r="R66" s="1703"/>
    </row>
    <row r="67" spans="1:18">
      <c r="A67" s="1703" t="s">
        <v>522</v>
      </c>
      <c r="B67" s="1703"/>
      <c r="C67" s="1703"/>
      <c r="D67" s="1703"/>
      <c r="E67" s="1703"/>
      <c r="F67" s="1703"/>
      <c r="G67" s="1703"/>
      <c r="H67" s="1703"/>
      <c r="I67" s="1703"/>
      <c r="J67" s="1703"/>
      <c r="K67" s="1703"/>
      <c r="L67" s="1703"/>
      <c r="M67" s="1703"/>
      <c r="N67" s="1703"/>
      <c r="O67" s="1703"/>
      <c r="P67" s="1703"/>
      <c r="Q67" s="1703"/>
      <c r="R67" s="1703"/>
    </row>
    <row r="68" spans="1:18">
      <c r="A68" s="1680" t="s">
        <v>584</v>
      </c>
      <c r="B68" s="1680"/>
      <c r="C68" s="1680"/>
      <c r="D68" s="1680"/>
      <c r="E68" s="1680"/>
      <c r="F68" s="1680"/>
      <c r="G68" s="1680"/>
      <c r="H68" s="1680"/>
      <c r="I68" s="1680"/>
      <c r="J68" s="1680"/>
      <c r="K68" s="1680"/>
      <c r="L68" s="1680"/>
      <c r="M68" s="1680"/>
      <c r="N68" s="1680"/>
      <c r="O68" s="1680"/>
      <c r="P68" s="1680"/>
      <c r="Q68" s="1680"/>
      <c r="R68" s="1680"/>
    </row>
    <row r="69" spans="1:18">
      <c r="A69" s="1680" t="s">
        <v>537</v>
      </c>
      <c r="B69" s="1680"/>
      <c r="C69" s="1680"/>
      <c r="D69" s="1680"/>
      <c r="E69" s="1680"/>
      <c r="F69" s="1680"/>
      <c r="G69" s="1680"/>
      <c r="H69" s="1680"/>
      <c r="I69" s="1680"/>
      <c r="J69" s="1680"/>
      <c r="K69" s="1680"/>
      <c r="L69" s="1680"/>
      <c r="M69" s="1680"/>
      <c r="N69" s="1680"/>
      <c r="O69" s="1680"/>
      <c r="P69" s="1680"/>
      <c r="Q69" s="1680"/>
      <c r="R69" s="1680"/>
    </row>
    <row r="70" spans="1:18" ht="14.25" customHeight="1">
      <c r="A70" s="1377" t="s">
        <v>583</v>
      </c>
      <c r="B70" s="1377"/>
      <c r="C70" s="1377"/>
      <c r="D70" s="1377"/>
      <c r="E70" s="1377"/>
      <c r="F70" s="1377"/>
      <c r="G70" s="1377"/>
      <c r="H70" s="1377"/>
      <c r="I70" s="1377"/>
      <c r="J70" s="1377"/>
      <c r="K70" s="1377"/>
      <c r="L70" s="1377"/>
      <c r="M70" s="1377"/>
      <c r="N70" s="1377"/>
      <c r="O70" s="1377"/>
      <c r="P70" s="1377"/>
      <c r="Q70" s="1377"/>
      <c r="R70" s="1377"/>
    </row>
    <row r="71" spans="1:18" ht="14.25" customHeight="1">
      <c r="A71" s="1680" t="s">
        <v>582</v>
      </c>
      <c r="B71" s="1680"/>
      <c r="C71" s="1680"/>
      <c r="D71" s="1680"/>
      <c r="E71" s="1680"/>
      <c r="F71" s="1680"/>
      <c r="G71" s="1680"/>
      <c r="H71" s="1680"/>
      <c r="I71" s="1680"/>
      <c r="J71" s="1680"/>
      <c r="K71" s="1680"/>
      <c r="L71" s="1680"/>
      <c r="M71" s="1680"/>
      <c r="N71" s="1680"/>
      <c r="O71" s="1680"/>
      <c r="P71" s="1680"/>
      <c r="Q71" s="1680"/>
      <c r="R71" s="1680"/>
    </row>
    <row r="72" spans="1:18" ht="15" customHeight="1">
      <c r="A72" s="1680" t="s">
        <v>585</v>
      </c>
      <c r="B72" s="1680"/>
      <c r="C72" s="1680"/>
      <c r="D72" s="1680"/>
      <c r="E72" s="1680"/>
      <c r="F72" s="1680"/>
      <c r="G72" s="1680"/>
      <c r="H72" s="1680"/>
      <c r="I72" s="1680"/>
      <c r="J72" s="1680"/>
      <c r="K72" s="1680"/>
      <c r="L72" s="1680"/>
      <c r="M72" s="1680"/>
      <c r="N72" s="1680"/>
      <c r="O72" s="1680"/>
      <c r="P72" s="1680"/>
      <c r="Q72" s="1680"/>
      <c r="R72" s="1680"/>
    </row>
    <row r="73" spans="1:18" ht="15" customHeight="1">
      <c r="A73" s="1680" t="s">
        <v>589</v>
      </c>
      <c r="B73" s="1680"/>
      <c r="C73" s="1680"/>
      <c r="D73" s="1680"/>
      <c r="E73" s="1680"/>
      <c r="F73" s="1680"/>
      <c r="G73" s="1680"/>
      <c r="H73" s="1680"/>
      <c r="I73" s="1680"/>
      <c r="J73" s="1680"/>
      <c r="K73" s="1680"/>
      <c r="L73" s="1680"/>
      <c r="M73" s="1680"/>
      <c r="N73" s="1680"/>
      <c r="O73" s="1680"/>
      <c r="P73" s="1680"/>
      <c r="Q73" s="1680"/>
      <c r="R73" s="1680"/>
    </row>
    <row r="74" spans="1:18">
      <c r="A74" s="1370" t="s">
        <v>596</v>
      </c>
      <c r="B74" s="1370"/>
      <c r="C74" s="1370"/>
      <c r="D74" s="1370"/>
      <c r="E74" s="1370"/>
      <c r="F74" s="1370"/>
      <c r="G74" s="1370"/>
      <c r="H74" s="1370"/>
      <c r="I74" s="1370"/>
      <c r="J74" s="1370"/>
      <c r="K74" s="1370"/>
      <c r="L74" s="1370"/>
      <c r="M74" s="1370"/>
      <c r="N74" s="1370"/>
      <c r="O74" s="1370"/>
      <c r="P74" s="1370"/>
      <c r="Q74" s="1370"/>
      <c r="R74" s="1370"/>
    </row>
    <row r="77" spans="1:18">
      <c r="Q77" s="512"/>
    </row>
    <row r="78" spans="1:18">
      <c r="P78" s="507"/>
    </row>
    <row r="80" spans="1:18">
      <c r="P80" s="500"/>
    </row>
    <row r="81" spans="16:16">
      <c r="P81" s="499"/>
    </row>
    <row r="82" spans="16:16">
      <c r="P82" s="499"/>
    </row>
    <row r="83" spans="16:16">
      <c r="P83" s="499"/>
    </row>
    <row r="84" spans="16:16">
      <c r="P84" s="499"/>
    </row>
    <row r="85" spans="16:16">
      <c r="P85" s="499"/>
    </row>
    <row r="86" spans="16:16">
      <c r="P86" s="500"/>
    </row>
    <row r="87" spans="16:16">
      <c r="P87" s="506"/>
    </row>
    <row r="88" spans="16:16">
      <c r="P88" s="499"/>
    </row>
    <row r="89" spans="16:16">
      <c r="P89" s="499"/>
    </row>
    <row r="90" spans="16:16">
      <c r="P90" s="499"/>
    </row>
    <row r="91" spans="16:16">
      <c r="P91" s="500"/>
    </row>
    <row r="774" spans="6:6" ht="42.75">
      <c r="F774" s="584" t="s">
        <v>309</v>
      </c>
    </row>
  </sheetData>
  <mergeCells count="145">
    <mergeCell ref="N10:O10"/>
    <mergeCell ref="N11:O11"/>
    <mergeCell ref="N12:O12"/>
    <mergeCell ref="M9:Q9"/>
    <mergeCell ref="A67:R67"/>
    <mergeCell ref="A68:R68"/>
    <mergeCell ref="A69:R69"/>
    <mergeCell ref="A70:R70"/>
    <mergeCell ref="A71:R71"/>
    <mergeCell ref="J41:J42"/>
    <mergeCell ref="K41:K42"/>
    <mergeCell ref="A66:R66"/>
    <mergeCell ref="L55:L56"/>
    <mergeCell ref="C27:C41"/>
    <mergeCell ref="D27:E27"/>
    <mergeCell ref="F27:G27"/>
    <mergeCell ref="D41:E41"/>
    <mergeCell ref="N27:O27"/>
    <mergeCell ref="N28:O28"/>
    <mergeCell ref="N38:O38"/>
    <mergeCell ref="N29:O29"/>
    <mergeCell ref="N39:O39"/>
    <mergeCell ref="A61:R62"/>
    <mergeCell ref="N30:O30"/>
    <mergeCell ref="Q38:Q40"/>
    <mergeCell ref="R38:R40"/>
    <mergeCell ref="N34:O34"/>
    <mergeCell ref="N35:O35"/>
    <mergeCell ref="N36:O36"/>
    <mergeCell ref="H28:I37"/>
    <mergeCell ref="J28:J37"/>
    <mergeCell ref="K28:K37"/>
    <mergeCell ref="N37:O37"/>
    <mergeCell ref="Q28:Q37"/>
    <mergeCell ref="R28:R37"/>
    <mergeCell ref="H38:I40"/>
    <mergeCell ref="J38:J40"/>
    <mergeCell ref="K38:K40"/>
    <mergeCell ref="N40:O40"/>
    <mergeCell ref="N31:O31"/>
    <mergeCell ref="N32:O32"/>
    <mergeCell ref="P41:P42"/>
    <mergeCell ref="R41:R42"/>
    <mergeCell ref="A27:A41"/>
    <mergeCell ref="B27:B41"/>
    <mergeCell ref="H27:I27"/>
    <mergeCell ref="N33:O33"/>
    <mergeCell ref="D28:E40"/>
    <mergeCell ref="F28:G40"/>
    <mergeCell ref="A6:A7"/>
    <mergeCell ref="B6:B7"/>
    <mergeCell ref="C6:C7"/>
    <mergeCell ref="D6:D7"/>
    <mergeCell ref="E6:E7"/>
    <mergeCell ref="G6:H7"/>
    <mergeCell ref="I6:I7"/>
    <mergeCell ref="J6:J7"/>
    <mergeCell ref="F6:F7"/>
    <mergeCell ref="K6:K7"/>
    <mergeCell ref="L7:Q8"/>
    <mergeCell ref="G8:H8"/>
    <mergeCell ref="O14:P14"/>
    <mergeCell ref="H25:K25"/>
    <mergeCell ref="L25:R25"/>
    <mergeCell ref="D26:E26"/>
    <mergeCell ref="A1:Q1"/>
    <mergeCell ref="A2:Q2"/>
    <mergeCell ref="A4:A5"/>
    <mergeCell ref="B4:B5"/>
    <mergeCell ref="F4:K4"/>
    <mergeCell ref="L4:Q4"/>
    <mergeCell ref="G5:H5"/>
    <mergeCell ref="J5:K5"/>
    <mergeCell ref="N5:O5"/>
    <mergeCell ref="F26:G26"/>
    <mergeCell ref="H26:I26"/>
    <mergeCell ref="J26:K26"/>
    <mergeCell ref="Q26:R26"/>
    <mergeCell ref="A17:Q18"/>
    <mergeCell ref="N26:O26"/>
    <mergeCell ref="A19:Q19"/>
    <mergeCell ref="A23:Q23"/>
    <mergeCell ref="A25:G25"/>
    <mergeCell ref="A20:Q21"/>
    <mergeCell ref="M55:M56"/>
    <mergeCell ref="N55:O56"/>
    <mergeCell ref="P55:P56"/>
    <mergeCell ref="R55:R56"/>
    <mergeCell ref="A72:R72"/>
    <mergeCell ref="A42:A49"/>
    <mergeCell ref="B42:B49"/>
    <mergeCell ref="C42:C49"/>
    <mergeCell ref="D42:E49"/>
    <mergeCell ref="L43:L44"/>
    <mergeCell ref="M43:M44"/>
    <mergeCell ref="N43:O44"/>
    <mergeCell ref="P43:P44"/>
    <mergeCell ref="R43:R44"/>
    <mergeCell ref="L45:L46"/>
    <mergeCell ref="M45:M46"/>
    <mergeCell ref="N45:O46"/>
    <mergeCell ref="P45:P46"/>
    <mergeCell ref="R45:R46"/>
    <mergeCell ref="A63:R63"/>
    <mergeCell ref="L41:L42"/>
    <mergeCell ref="M41:M42"/>
    <mergeCell ref="N41:O42"/>
    <mergeCell ref="A64:R65"/>
    <mergeCell ref="M49:M50"/>
    <mergeCell ref="N49:O50"/>
    <mergeCell ref="P49:P50"/>
    <mergeCell ref="R49:R50"/>
    <mergeCell ref="L53:L54"/>
    <mergeCell ref="M53:M54"/>
    <mergeCell ref="N53:O54"/>
    <mergeCell ref="P53:P54"/>
    <mergeCell ref="R53:R54"/>
    <mergeCell ref="L51:L52"/>
    <mergeCell ref="M51:M52"/>
    <mergeCell ref="N51:O52"/>
    <mergeCell ref="P51:P52"/>
    <mergeCell ref="A74:R74"/>
    <mergeCell ref="B50:B58"/>
    <mergeCell ref="C50:C58"/>
    <mergeCell ref="D50:E58"/>
    <mergeCell ref="F41:G58"/>
    <mergeCell ref="H41:I58"/>
    <mergeCell ref="J50:J58"/>
    <mergeCell ref="K50:K58"/>
    <mergeCell ref="L57:L58"/>
    <mergeCell ref="M57:M58"/>
    <mergeCell ref="N57:O58"/>
    <mergeCell ref="P57:P58"/>
    <mergeCell ref="A50:A58"/>
    <mergeCell ref="R57:R58"/>
    <mergeCell ref="R51:R52"/>
    <mergeCell ref="A73:R73"/>
    <mergeCell ref="J43:J49"/>
    <mergeCell ref="L47:L48"/>
    <mergeCell ref="M47:M48"/>
    <mergeCell ref="N47:O48"/>
    <mergeCell ref="P47:P48"/>
    <mergeCell ref="R47:R48"/>
    <mergeCell ref="K43:K49"/>
    <mergeCell ref="L49:L50"/>
  </mergeCells>
  <printOptions horizontalCentered="1"/>
  <pageMargins left="0.2" right="0.2" top="0.35" bottom="0.5" header="0.3" footer="0.3"/>
  <pageSetup paperSize="5" scale="48" fitToHeight="50" orientation="landscape" r:id="rId1"/>
  <headerFooter>
    <oddFooter>&amp;RPage &amp;P of &amp;N</oddFooter>
  </headerFooter>
  <rowBreaks count="1" manualBreakCount="1">
    <brk id="60" max="17" man="1"/>
  </rowBreaks>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S765"/>
  <sheetViews>
    <sheetView view="pageBreakPreview" zoomScaleSheetLayoutView="100" workbookViewId="0">
      <selection activeCell="R27" sqref="R27"/>
    </sheetView>
  </sheetViews>
  <sheetFormatPr defaultColWidth="9.140625" defaultRowHeight="14.25"/>
  <cols>
    <col min="1" max="1" width="14.140625" style="983" bestFit="1" customWidth="1"/>
    <col min="2" max="2" width="18.42578125" style="983" bestFit="1" customWidth="1"/>
    <col min="3" max="3" width="28.28515625" style="983" bestFit="1" customWidth="1"/>
    <col min="4" max="4" width="18.140625" style="983" bestFit="1" customWidth="1"/>
    <col min="5" max="5" width="6.28515625" style="983" customWidth="1"/>
    <col min="6" max="6" width="13.7109375" style="986" customWidth="1"/>
    <col min="7" max="7" width="32.42578125" style="983" customWidth="1"/>
    <col min="8" max="8" width="31" style="983" customWidth="1"/>
    <col min="9" max="9" width="22.42578125" style="5" customWidth="1"/>
    <col min="10" max="10" width="2" style="5" customWidth="1"/>
    <col min="11" max="11" width="20" style="983" customWidth="1"/>
    <col min="12" max="12" width="2.140625" style="983" bestFit="1" customWidth="1"/>
    <col min="13" max="13" width="18.85546875" style="983" bestFit="1" customWidth="1"/>
    <col min="14" max="14" width="26.42578125" style="983" bestFit="1" customWidth="1"/>
    <col min="15" max="15" width="13.28515625" style="983" customWidth="1"/>
    <col min="16" max="16" width="28.42578125" style="983" bestFit="1" customWidth="1"/>
    <col min="17" max="17" width="18.85546875" style="983" bestFit="1" customWidth="1"/>
    <col min="18" max="18" width="13.140625" style="983" customWidth="1"/>
    <col min="19" max="19" width="18.42578125" style="983" bestFit="1" customWidth="1"/>
    <col min="20" max="16384" width="9.140625" style="983"/>
  </cols>
  <sheetData>
    <row r="1" spans="1:19" ht="18" customHeight="1">
      <c r="A1" s="1815" t="s">
        <v>591</v>
      </c>
      <c r="B1" s="1815"/>
      <c r="C1" s="1815"/>
      <c r="D1" s="1815"/>
      <c r="E1" s="1815"/>
      <c r="F1" s="1815"/>
      <c r="G1" s="1815"/>
      <c r="H1" s="1815"/>
      <c r="I1" s="1815"/>
      <c r="J1" s="1815"/>
      <c r="K1" s="1815"/>
      <c r="L1" s="1815"/>
      <c r="M1" s="1815"/>
      <c r="N1" s="1815"/>
      <c r="O1" s="1815"/>
      <c r="P1" s="990"/>
      <c r="Q1" s="905"/>
      <c r="R1" s="905"/>
      <c r="S1" s="905"/>
    </row>
    <row r="2" spans="1:19" ht="18" customHeight="1">
      <c r="A2" s="1815" t="s">
        <v>593</v>
      </c>
      <c r="B2" s="1815"/>
      <c r="C2" s="1815"/>
      <c r="D2" s="1815"/>
      <c r="E2" s="1815"/>
      <c r="F2" s="1815"/>
      <c r="G2" s="1815"/>
      <c r="H2" s="1815"/>
      <c r="I2" s="1815"/>
      <c r="J2" s="1815"/>
      <c r="K2" s="1815"/>
      <c r="L2" s="1815"/>
      <c r="M2" s="1815"/>
      <c r="N2" s="1815"/>
      <c r="O2" s="1815"/>
      <c r="P2" s="990"/>
      <c r="Q2" s="905"/>
      <c r="R2" s="905"/>
      <c r="S2" s="905"/>
    </row>
    <row r="3" spans="1:19" ht="15.75" thickBot="1">
      <c r="B3" s="906"/>
      <c r="C3" s="906"/>
      <c r="D3" s="906"/>
      <c r="E3" s="906"/>
      <c r="F3" s="907"/>
      <c r="G3" s="906"/>
      <c r="H3" s="906"/>
      <c r="I3" s="908"/>
      <c r="J3" s="908"/>
    </row>
    <row r="4" spans="1:19" ht="17.25">
      <c r="A4" s="1268" t="s">
        <v>78</v>
      </c>
      <c r="B4" s="1357" t="s">
        <v>0</v>
      </c>
      <c r="C4" s="1359" t="s">
        <v>41</v>
      </c>
      <c r="D4" s="1360"/>
      <c r="E4" s="1361"/>
      <c r="F4" s="1357" t="s">
        <v>42</v>
      </c>
      <c r="G4" s="1818" t="s">
        <v>138</v>
      </c>
      <c r="H4" s="1362" t="s">
        <v>141</v>
      </c>
      <c r="I4" s="1821" t="s">
        <v>8</v>
      </c>
      <c r="J4" s="1822"/>
      <c r="K4" s="1757" t="s">
        <v>345</v>
      </c>
      <c r="L4" s="1360"/>
      <c r="M4" s="1757"/>
      <c r="N4" s="1825" t="s">
        <v>606</v>
      </c>
      <c r="O4" s="1361" t="s">
        <v>613</v>
      </c>
      <c r="P4" s="1360"/>
      <c r="Q4" s="1758"/>
    </row>
    <row r="5" spans="1:19" ht="15">
      <c r="A5" s="1816"/>
      <c r="B5" s="1817"/>
      <c r="C5" s="508" t="s">
        <v>43</v>
      </c>
      <c r="D5" s="508" t="s">
        <v>44</v>
      </c>
      <c r="E5" s="508" t="s">
        <v>45</v>
      </c>
      <c r="F5" s="1817"/>
      <c r="G5" s="1819"/>
      <c r="H5" s="1820"/>
      <c r="I5" s="1823"/>
      <c r="J5" s="1824"/>
      <c r="K5" s="1827" t="s">
        <v>0</v>
      </c>
      <c r="L5" s="1828"/>
      <c r="M5" s="525" t="s">
        <v>229</v>
      </c>
      <c r="N5" s="1826"/>
      <c r="O5" s="524" t="s">
        <v>0</v>
      </c>
      <c r="P5" s="524" t="s">
        <v>227</v>
      </c>
      <c r="Q5" s="523" t="s">
        <v>229</v>
      </c>
    </row>
    <row r="6" spans="1:19" ht="16.5" customHeight="1">
      <c r="A6" s="1811">
        <v>1</v>
      </c>
      <c r="B6" s="1431">
        <v>39875</v>
      </c>
      <c r="C6" s="1433" t="s">
        <v>124</v>
      </c>
      <c r="D6" s="1657" t="s">
        <v>125</v>
      </c>
      <c r="E6" s="1657" t="s">
        <v>126</v>
      </c>
      <c r="F6" s="1433" t="s">
        <v>17</v>
      </c>
      <c r="G6" s="1433" t="s">
        <v>50</v>
      </c>
      <c r="H6" s="1436">
        <v>20000000000</v>
      </c>
      <c r="I6" s="1794" t="s">
        <v>48</v>
      </c>
      <c r="J6" s="1794"/>
      <c r="K6" s="987">
        <v>40378</v>
      </c>
      <c r="L6" s="989">
        <v>2</v>
      </c>
      <c r="M6" s="595">
        <v>4300000000</v>
      </c>
      <c r="N6" s="1797">
        <v>100000000</v>
      </c>
      <c r="O6" s="1317">
        <v>41311</v>
      </c>
      <c r="P6" s="1317" t="s">
        <v>605</v>
      </c>
      <c r="Q6" s="1800">
        <v>100000000</v>
      </c>
    </row>
    <row r="7" spans="1:19" ht="16.5" customHeight="1">
      <c r="A7" s="1812"/>
      <c r="B7" s="1504"/>
      <c r="C7" s="1441"/>
      <c r="D7" s="1658"/>
      <c r="E7" s="1658"/>
      <c r="F7" s="1441"/>
      <c r="G7" s="1441"/>
      <c r="H7" s="1453"/>
      <c r="I7" s="1795"/>
      <c r="J7" s="1795"/>
      <c r="K7" s="1688">
        <v>41088</v>
      </c>
      <c r="L7" s="1801">
        <v>3</v>
      </c>
      <c r="M7" s="1684">
        <v>1400000000</v>
      </c>
      <c r="N7" s="1798"/>
      <c r="O7" s="1317"/>
      <c r="P7" s="1317"/>
      <c r="Q7" s="1800"/>
    </row>
    <row r="8" spans="1:19" ht="14.25" customHeight="1">
      <c r="A8" s="1812"/>
      <c r="B8" s="1504"/>
      <c r="C8" s="1441"/>
      <c r="D8" s="1658"/>
      <c r="E8" s="1658"/>
      <c r="F8" s="1441"/>
      <c r="G8" s="1441"/>
      <c r="H8" s="1453"/>
      <c r="I8" s="1795"/>
      <c r="J8" s="1795"/>
      <c r="K8" s="1688"/>
      <c r="L8" s="1801"/>
      <c r="M8" s="1684"/>
      <c r="N8" s="1798"/>
      <c r="O8" s="982">
        <v>41311</v>
      </c>
      <c r="P8" s="215" t="s">
        <v>604</v>
      </c>
      <c r="Q8" s="594">
        <v>212829609.62</v>
      </c>
    </row>
    <row r="9" spans="1:19" ht="14.25" customHeight="1">
      <c r="A9" s="1812"/>
      <c r="B9" s="1504"/>
      <c r="C9" s="1441"/>
      <c r="D9" s="1658"/>
      <c r="E9" s="1658"/>
      <c r="F9" s="1441"/>
      <c r="G9" s="1441"/>
      <c r="H9" s="1453"/>
      <c r="I9" s="1795"/>
      <c r="J9" s="1795"/>
      <c r="K9" s="1802">
        <v>41289</v>
      </c>
      <c r="L9" s="1805">
        <v>4</v>
      </c>
      <c r="M9" s="1808">
        <v>100000000</v>
      </c>
      <c r="N9" s="1798"/>
      <c r="O9" s="982">
        <v>41339</v>
      </c>
      <c r="P9" s="215" t="s">
        <v>604</v>
      </c>
      <c r="Q9" s="594">
        <v>97594053.450000003</v>
      </c>
    </row>
    <row r="10" spans="1:19" ht="15" customHeight="1">
      <c r="A10" s="1812"/>
      <c r="B10" s="1504"/>
      <c r="C10" s="1441"/>
      <c r="D10" s="1658"/>
      <c r="E10" s="1658"/>
      <c r="F10" s="1441"/>
      <c r="G10" s="1441"/>
      <c r="H10" s="1453"/>
      <c r="I10" s="1795"/>
      <c r="J10" s="1795"/>
      <c r="K10" s="1803"/>
      <c r="L10" s="1806"/>
      <c r="M10" s="1809"/>
      <c r="N10" s="1798"/>
      <c r="O10" s="988">
        <v>41368</v>
      </c>
      <c r="P10" s="985" t="s">
        <v>604</v>
      </c>
      <c r="Q10" s="600">
        <v>6069968.46</v>
      </c>
    </row>
    <row r="11" spans="1:19" ht="15" customHeight="1">
      <c r="A11" s="1812"/>
      <c r="B11" s="1504"/>
      <c r="C11" s="1441"/>
      <c r="D11" s="1658"/>
      <c r="E11" s="1658"/>
      <c r="F11" s="1441"/>
      <c r="G11" s="1441"/>
      <c r="H11" s="1453"/>
      <c r="I11" s="1795"/>
      <c r="J11" s="1795"/>
      <c r="K11" s="1803"/>
      <c r="L11" s="1806"/>
      <c r="M11" s="1809"/>
      <c r="N11" s="1798"/>
      <c r="O11" s="982">
        <v>41400</v>
      </c>
      <c r="P11" s="215" t="s">
        <v>604</v>
      </c>
      <c r="Q11" s="594">
        <v>4419258.7300000004</v>
      </c>
    </row>
    <row r="12" spans="1:19" ht="15" customHeight="1">
      <c r="A12" s="1812"/>
      <c r="B12" s="1504"/>
      <c r="C12" s="1441"/>
      <c r="D12" s="1658"/>
      <c r="E12" s="1658"/>
      <c r="F12" s="1441"/>
      <c r="G12" s="1441"/>
      <c r="H12" s="1453"/>
      <c r="I12" s="1795"/>
      <c r="J12" s="1795"/>
      <c r="K12" s="1803"/>
      <c r="L12" s="1806"/>
      <c r="M12" s="1809"/>
      <c r="N12" s="1798"/>
      <c r="O12" s="982">
        <v>41431</v>
      </c>
      <c r="P12" s="215" t="s">
        <v>604</v>
      </c>
      <c r="Q12" s="594">
        <v>96496771.870000005</v>
      </c>
    </row>
    <row r="13" spans="1:19" ht="15" customHeight="1">
      <c r="A13" s="1812"/>
      <c r="B13" s="1504"/>
      <c r="C13" s="1441"/>
      <c r="D13" s="1658"/>
      <c r="E13" s="1658"/>
      <c r="F13" s="1441"/>
      <c r="G13" s="1441"/>
      <c r="H13" s="1453"/>
      <c r="I13" s="1795"/>
      <c r="J13" s="1795"/>
      <c r="K13" s="1803"/>
      <c r="L13" s="1806"/>
      <c r="M13" s="1809"/>
      <c r="N13" s="1798"/>
      <c r="O13" s="982">
        <v>41460</v>
      </c>
      <c r="P13" s="215" t="s">
        <v>604</v>
      </c>
      <c r="Q13" s="594">
        <v>11799669.859999999</v>
      </c>
    </row>
    <row r="14" spans="1:19" ht="15" customHeight="1">
      <c r="A14" s="1812"/>
      <c r="B14" s="1504"/>
      <c r="C14" s="1441"/>
      <c r="D14" s="1658"/>
      <c r="E14" s="1658"/>
      <c r="F14" s="1441"/>
      <c r="G14" s="1441"/>
      <c r="H14" s="1453"/>
      <c r="I14" s="1795"/>
      <c r="J14" s="1795"/>
      <c r="K14" s="1803"/>
      <c r="L14" s="1806"/>
      <c r="M14" s="1809"/>
      <c r="N14" s="1798"/>
      <c r="O14" s="982">
        <v>41492</v>
      </c>
      <c r="P14" s="215" t="s">
        <v>604</v>
      </c>
      <c r="Q14" s="932">
        <v>66072964.93</v>
      </c>
    </row>
    <row r="15" spans="1:19" ht="15" customHeight="1">
      <c r="A15" s="1812"/>
      <c r="B15" s="1504"/>
      <c r="C15" s="1441"/>
      <c r="D15" s="1658"/>
      <c r="E15" s="1658"/>
      <c r="F15" s="1441"/>
      <c r="G15" s="1441"/>
      <c r="H15" s="1453"/>
      <c r="I15" s="1795"/>
      <c r="J15" s="1795"/>
      <c r="K15" s="1803"/>
      <c r="L15" s="1806"/>
      <c r="M15" s="1809"/>
      <c r="N15" s="1798"/>
      <c r="O15" s="988">
        <v>41523</v>
      </c>
      <c r="P15" s="773" t="s">
        <v>604</v>
      </c>
      <c r="Q15" s="600">
        <v>74797684.469999999</v>
      </c>
    </row>
    <row r="16" spans="1:19" ht="15" customHeight="1">
      <c r="A16" s="1812"/>
      <c r="B16" s="1504"/>
      <c r="C16" s="1441"/>
      <c r="D16" s="1658"/>
      <c r="E16" s="1658"/>
      <c r="F16" s="1441"/>
      <c r="G16" s="1441"/>
      <c r="H16" s="1453"/>
      <c r="I16" s="1795"/>
      <c r="J16" s="1795"/>
      <c r="K16" s="1803"/>
      <c r="L16" s="1806"/>
      <c r="M16" s="1809"/>
      <c r="N16" s="1798"/>
      <c r="O16" s="982">
        <v>41551</v>
      </c>
      <c r="P16" s="215" t="s">
        <v>604</v>
      </c>
      <c r="Q16" s="932">
        <v>1114074.03</v>
      </c>
    </row>
    <row r="17" spans="1:17" ht="15" customHeight="1">
      <c r="A17" s="1812"/>
      <c r="B17" s="1504"/>
      <c r="C17" s="1441"/>
      <c r="D17" s="1658"/>
      <c r="E17" s="1658"/>
      <c r="F17" s="1441"/>
      <c r="G17" s="1441"/>
      <c r="H17" s="1453"/>
      <c r="I17" s="1795"/>
      <c r="J17" s="1795"/>
      <c r="K17" s="1803"/>
      <c r="L17" s="1806"/>
      <c r="M17" s="1809"/>
      <c r="N17" s="1798"/>
      <c r="O17" s="982">
        <v>41584</v>
      </c>
      <c r="P17" s="215" t="s">
        <v>604</v>
      </c>
      <c r="Q17" s="932">
        <v>933181.49</v>
      </c>
    </row>
    <row r="18" spans="1:17" ht="15" customHeight="1">
      <c r="A18" s="1812"/>
      <c r="B18" s="1504"/>
      <c r="C18" s="1441"/>
      <c r="D18" s="1658"/>
      <c r="E18" s="1658"/>
      <c r="F18" s="1441"/>
      <c r="G18" s="1441"/>
      <c r="H18" s="1453"/>
      <c r="I18" s="1795"/>
      <c r="J18" s="1795"/>
      <c r="K18" s="1803"/>
      <c r="L18" s="1806"/>
      <c r="M18" s="1809"/>
      <c r="N18" s="1798"/>
      <c r="O18" s="984">
        <v>41613</v>
      </c>
      <c r="P18" s="985" t="s">
        <v>604</v>
      </c>
      <c r="Q18" s="959">
        <v>1102423.75</v>
      </c>
    </row>
    <row r="19" spans="1:17" ht="15" customHeight="1">
      <c r="A19" s="1812"/>
      <c r="B19" s="1504"/>
      <c r="C19" s="1441"/>
      <c r="D19" s="1658"/>
      <c r="E19" s="1658"/>
      <c r="F19" s="1441"/>
      <c r="G19" s="1441"/>
      <c r="H19" s="1453"/>
      <c r="I19" s="1795"/>
      <c r="J19" s="1795"/>
      <c r="K19" s="1803"/>
      <c r="L19" s="1806"/>
      <c r="M19" s="1809"/>
      <c r="N19" s="1798"/>
      <c r="O19" s="984">
        <v>41646</v>
      </c>
      <c r="P19" s="985" t="s">
        <v>604</v>
      </c>
      <c r="Q19" s="959">
        <v>1026568.7</v>
      </c>
    </row>
    <row r="20" spans="1:17" ht="15" customHeight="1">
      <c r="A20" s="1812"/>
      <c r="B20" s="1504"/>
      <c r="C20" s="1441"/>
      <c r="D20" s="1658"/>
      <c r="E20" s="1658"/>
      <c r="F20" s="1441"/>
      <c r="G20" s="1441"/>
      <c r="H20" s="1453"/>
      <c r="I20" s="1795"/>
      <c r="J20" s="1795"/>
      <c r="K20" s="1803"/>
      <c r="L20" s="1806"/>
      <c r="M20" s="1809"/>
      <c r="N20" s="1798"/>
      <c r="O20" s="984">
        <v>41676</v>
      </c>
      <c r="P20" s="985" t="s">
        <v>604</v>
      </c>
      <c r="Q20" s="959">
        <v>1107573.72</v>
      </c>
    </row>
    <row r="21" spans="1:17" ht="15" customHeight="1">
      <c r="A21" s="1812"/>
      <c r="B21" s="1504"/>
      <c r="C21" s="1441"/>
      <c r="D21" s="1658"/>
      <c r="E21" s="1658"/>
      <c r="F21" s="1441"/>
      <c r="G21" s="1441"/>
      <c r="H21" s="1453"/>
      <c r="I21" s="1795"/>
      <c r="J21" s="1795"/>
      <c r="K21" s="1803"/>
      <c r="L21" s="1806"/>
      <c r="M21" s="1809"/>
      <c r="N21" s="1798"/>
      <c r="O21" s="984">
        <v>41704</v>
      </c>
      <c r="P21" s="985" t="s">
        <v>604</v>
      </c>
      <c r="Q21" s="959">
        <v>1225983.02</v>
      </c>
    </row>
    <row r="22" spans="1:17" ht="15" customHeight="1">
      <c r="A22" s="1812"/>
      <c r="B22" s="1504"/>
      <c r="C22" s="1441"/>
      <c r="D22" s="1658"/>
      <c r="E22" s="1658"/>
      <c r="F22" s="1441"/>
      <c r="G22" s="1441"/>
      <c r="H22" s="1453"/>
      <c r="I22" s="1795"/>
      <c r="J22" s="1795"/>
      <c r="K22" s="1803"/>
      <c r="L22" s="1806"/>
      <c r="M22" s="1809"/>
      <c r="N22" s="1798"/>
      <c r="O22" s="984">
        <v>41733</v>
      </c>
      <c r="P22" s="985" t="s">
        <v>604</v>
      </c>
      <c r="Q22" s="959">
        <v>11597601.92</v>
      </c>
    </row>
    <row r="23" spans="1:17" ht="15" customHeight="1">
      <c r="A23" s="1812"/>
      <c r="B23" s="1504"/>
      <c r="C23" s="1441"/>
      <c r="D23" s="1658"/>
      <c r="E23" s="1658"/>
      <c r="F23" s="1441"/>
      <c r="G23" s="1441"/>
      <c r="H23" s="1453"/>
      <c r="I23" s="1795"/>
      <c r="J23" s="1795"/>
      <c r="K23" s="1803"/>
      <c r="L23" s="1806"/>
      <c r="M23" s="1809"/>
      <c r="N23" s="1798"/>
      <c r="O23" s="984">
        <v>41765</v>
      </c>
      <c r="P23" s="985" t="s">
        <v>604</v>
      </c>
      <c r="Q23" s="959">
        <v>1055555.52</v>
      </c>
    </row>
    <row r="24" spans="1:17" ht="15" customHeight="1">
      <c r="A24" s="1812"/>
      <c r="B24" s="1504"/>
      <c r="C24" s="1441"/>
      <c r="D24" s="1658"/>
      <c r="E24" s="1658"/>
      <c r="F24" s="1441"/>
      <c r="G24" s="1441"/>
      <c r="H24" s="1453"/>
      <c r="I24" s="1795"/>
      <c r="J24" s="1795"/>
      <c r="K24" s="1803"/>
      <c r="L24" s="1806"/>
      <c r="M24" s="1809"/>
      <c r="N24" s="1798"/>
      <c r="O24" s="984">
        <v>41795</v>
      </c>
      <c r="P24" s="985" t="s">
        <v>604</v>
      </c>
      <c r="Q24" s="959">
        <v>1343150.49</v>
      </c>
    </row>
    <row r="25" spans="1:17" s="991" customFormat="1" ht="15" customHeight="1">
      <c r="A25" s="1812"/>
      <c r="B25" s="1504"/>
      <c r="C25" s="1441"/>
      <c r="D25" s="1658"/>
      <c r="E25" s="1658"/>
      <c r="F25" s="1441"/>
      <c r="G25" s="1441"/>
      <c r="H25" s="1453"/>
      <c r="I25" s="1795"/>
      <c r="J25" s="1795"/>
      <c r="K25" s="1803"/>
      <c r="L25" s="1806"/>
      <c r="M25" s="1809"/>
      <c r="N25" s="1798"/>
      <c r="O25" s="992">
        <v>41827</v>
      </c>
      <c r="P25" s="993" t="s">
        <v>604</v>
      </c>
      <c r="Q25" s="959">
        <v>27005139.48</v>
      </c>
    </row>
    <row r="26" spans="1:17" s="994" customFormat="1" ht="15" customHeight="1">
      <c r="A26" s="1812"/>
      <c r="B26" s="1504"/>
      <c r="C26" s="1441"/>
      <c r="D26" s="1658"/>
      <c r="E26" s="1658"/>
      <c r="F26" s="1441"/>
      <c r="G26" s="1441"/>
      <c r="H26" s="1453"/>
      <c r="I26" s="1795"/>
      <c r="J26" s="1795"/>
      <c r="K26" s="1803"/>
      <c r="L26" s="1806"/>
      <c r="M26" s="1809"/>
      <c r="N26" s="1798"/>
      <c r="O26" s="995">
        <v>41857</v>
      </c>
      <c r="P26" s="996" t="s">
        <v>604</v>
      </c>
      <c r="Q26" s="959">
        <v>14059970.76</v>
      </c>
    </row>
    <row r="27" spans="1:17" s="1157" customFormat="1" ht="15" customHeight="1">
      <c r="A27" s="1812"/>
      <c r="B27" s="1504"/>
      <c r="C27" s="1441"/>
      <c r="D27" s="1658"/>
      <c r="E27" s="1658"/>
      <c r="F27" s="1441"/>
      <c r="G27" s="1441"/>
      <c r="H27" s="1453"/>
      <c r="I27" s="1795"/>
      <c r="J27" s="1795"/>
      <c r="K27" s="1803"/>
      <c r="L27" s="1806"/>
      <c r="M27" s="1809"/>
      <c r="N27" s="1798"/>
      <c r="O27" s="1156">
        <v>41887</v>
      </c>
      <c r="P27" s="1155" t="s">
        <v>604</v>
      </c>
      <c r="Q27" s="959">
        <v>262036.25</v>
      </c>
    </row>
    <row r="28" spans="1:17" s="1181" customFormat="1" ht="15" customHeight="1">
      <c r="A28" s="1812"/>
      <c r="B28" s="1504"/>
      <c r="C28" s="1441"/>
      <c r="D28" s="1658"/>
      <c r="E28" s="1658"/>
      <c r="F28" s="1441"/>
      <c r="G28" s="1441"/>
      <c r="H28" s="1453"/>
      <c r="I28" s="1795"/>
      <c r="J28" s="1795"/>
      <c r="K28" s="1803"/>
      <c r="L28" s="1806"/>
      <c r="M28" s="1809"/>
      <c r="N28" s="1798"/>
      <c r="O28" s="1186">
        <v>41918</v>
      </c>
      <c r="P28" s="1187" t="s">
        <v>604</v>
      </c>
      <c r="Q28" s="1188">
        <v>17394583.210000001</v>
      </c>
    </row>
    <row r="29" spans="1:17" s="1164" customFormat="1" ht="18" customHeight="1" thickBot="1">
      <c r="A29" s="1813"/>
      <c r="B29" s="1814"/>
      <c r="C29" s="1792"/>
      <c r="D29" s="1659"/>
      <c r="E29" s="1659"/>
      <c r="F29" s="1792"/>
      <c r="G29" s="1792"/>
      <c r="H29" s="1793"/>
      <c r="I29" s="1796"/>
      <c r="J29" s="1796"/>
      <c r="K29" s="1804"/>
      <c r="L29" s="1807"/>
      <c r="M29" s="1810"/>
      <c r="N29" s="1799"/>
      <c r="O29" s="1162">
        <v>41949</v>
      </c>
      <c r="P29" s="1166" t="s">
        <v>604</v>
      </c>
      <c r="Q29" s="1167">
        <v>21835384.789999999</v>
      </c>
    </row>
    <row r="30" spans="1:17" s="1164" customFormat="1">
      <c r="B30" s="10"/>
      <c r="C30" s="1158"/>
      <c r="D30" s="2"/>
      <c r="E30" s="2"/>
      <c r="F30" s="4"/>
      <c r="G30" s="1158"/>
      <c r="H30" s="7"/>
      <c r="I30" s="1159"/>
      <c r="J30" s="1159"/>
    </row>
    <row r="31" spans="1:17" s="1164" customFormat="1">
      <c r="B31" s="10"/>
      <c r="C31" s="1158"/>
      <c r="D31" s="2"/>
      <c r="E31" s="2"/>
      <c r="F31" s="4"/>
      <c r="G31" s="1158"/>
      <c r="H31" s="7"/>
      <c r="I31" s="1159"/>
      <c r="J31" s="1159"/>
    </row>
    <row r="32" spans="1:17" s="1164" customFormat="1" ht="18" thickBot="1">
      <c r="B32" s="1163"/>
      <c r="C32" s="1158"/>
      <c r="D32" s="1163"/>
      <c r="E32" s="1163"/>
      <c r="F32" s="4"/>
      <c r="I32" s="5"/>
      <c r="J32" s="5"/>
      <c r="M32" s="1160" t="s">
        <v>603</v>
      </c>
      <c r="N32" s="526">
        <f>N6</f>
        <v>100000000</v>
      </c>
      <c r="P32" s="340" t="s">
        <v>614</v>
      </c>
      <c r="Q32" s="526">
        <f>SUM(Q6:Q29)</f>
        <v>771143208.51999998</v>
      </c>
    </row>
    <row r="33" spans="1:18" s="1164" customFormat="1" ht="15.75" thickTop="1">
      <c r="B33" s="1163"/>
      <c r="C33" s="1158"/>
      <c r="D33" s="1163"/>
      <c r="E33" s="1163"/>
      <c r="F33" s="4"/>
      <c r="G33" s="1161"/>
      <c r="H33" s="6"/>
      <c r="I33" s="5"/>
      <c r="J33" s="5"/>
    </row>
    <row r="35" spans="1:18" ht="17.25" customHeight="1">
      <c r="A35" s="1367" t="s">
        <v>346</v>
      </c>
      <c r="B35" s="1367"/>
      <c r="C35" s="1367"/>
      <c r="D35" s="1367"/>
      <c r="E35" s="1367"/>
      <c r="F35" s="1367"/>
      <c r="G35" s="1367"/>
      <c r="H35" s="1367"/>
      <c r="I35" s="1367"/>
      <c r="J35" s="1367"/>
      <c r="K35" s="1367"/>
      <c r="L35" s="1367"/>
      <c r="M35" s="1367"/>
      <c r="N35" s="1367"/>
      <c r="O35" s="1367"/>
      <c r="P35" s="1367"/>
      <c r="Q35" s="1367"/>
      <c r="R35" s="981"/>
    </row>
    <row r="36" spans="1:18">
      <c r="A36" s="1367" t="s">
        <v>347</v>
      </c>
      <c r="B36" s="1367"/>
      <c r="C36" s="1367"/>
      <c r="D36" s="1367"/>
      <c r="E36" s="1367"/>
      <c r="F36" s="1367"/>
      <c r="G36" s="1367"/>
      <c r="H36" s="1367"/>
      <c r="I36" s="1367"/>
      <c r="J36" s="1367"/>
      <c r="K36" s="1367"/>
      <c r="L36" s="1367"/>
      <c r="M36" s="1367"/>
      <c r="N36" s="1367"/>
      <c r="O36" s="1367"/>
      <c r="P36" s="1367"/>
      <c r="Q36" s="1367"/>
    </row>
    <row r="37" spans="1:18">
      <c r="A37" s="1367" t="s">
        <v>601</v>
      </c>
      <c r="B37" s="1367"/>
      <c r="C37" s="1367"/>
      <c r="D37" s="1367"/>
      <c r="E37" s="1367"/>
      <c r="F37" s="1367"/>
      <c r="G37" s="1367"/>
      <c r="H37" s="1367"/>
      <c r="I37" s="1367"/>
      <c r="J37" s="1367"/>
      <c r="K37" s="1367"/>
      <c r="L37" s="1367"/>
      <c r="M37" s="1367"/>
      <c r="N37" s="1367"/>
      <c r="O37" s="1367"/>
      <c r="P37" s="1367"/>
      <c r="Q37" s="1367"/>
    </row>
    <row r="38" spans="1:18">
      <c r="A38" s="1367" t="s">
        <v>602</v>
      </c>
      <c r="B38" s="1367"/>
      <c r="C38" s="1367"/>
      <c r="D38" s="1367"/>
      <c r="E38" s="1367"/>
      <c r="F38" s="1367"/>
      <c r="G38" s="1367"/>
      <c r="H38" s="1367"/>
      <c r="I38" s="1367"/>
      <c r="J38" s="1367"/>
      <c r="K38" s="1367"/>
      <c r="L38" s="1367"/>
      <c r="M38" s="1367"/>
      <c r="N38" s="1367"/>
      <c r="O38" s="1367"/>
      <c r="P38" s="1367"/>
      <c r="Q38" s="1367"/>
    </row>
    <row r="39" spans="1:18">
      <c r="A39" s="983" t="s">
        <v>615</v>
      </c>
    </row>
    <row r="765" spans="6:6" ht="42.75">
      <c r="F765" s="986" t="s">
        <v>309</v>
      </c>
    </row>
  </sheetData>
  <mergeCells count="36">
    <mergeCell ref="A1:O1"/>
    <mergeCell ref="A2:O2"/>
    <mergeCell ref="A4:A5"/>
    <mergeCell ref="B4:B5"/>
    <mergeCell ref="C4:E4"/>
    <mergeCell ref="F4:F5"/>
    <mergeCell ref="G4:G5"/>
    <mergeCell ref="H4:H5"/>
    <mergeCell ref="I4:J5"/>
    <mergeCell ref="K4:M4"/>
    <mergeCell ref="N4:N5"/>
    <mergeCell ref="O4:Q4"/>
    <mergeCell ref="K5:L5"/>
    <mergeCell ref="M9:M29"/>
    <mergeCell ref="A35:Q35"/>
    <mergeCell ref="A6:A29"/>
    <mergeCell ref="B6:B29"/>
    <mergeCell ref="C6:C29"/>
    <mergeCell ref="D6:D29"/>
    <mergeCell ref="E6:E29"/>
    <mergeCell ref="A36:Q36"/>
    <mergeCell ref="A37:Q37"/>
    <mergeCell ref="F6:F29"/>
    <mergeCell ref="G6:G29"/>
    <mergeCell ref="A38:Q38"/>
    <mergeCell ref="H6:H29"/>
    <mergeCell ref="I6:J29"/>
    <mergeCell ref="N6:N29"/>
    <mergeCell ref="O6:O7"/>
    <mergeCell ref="P6:P7"/>
    <mergeCell ref="Q6:Q7"/>
    <mergeCell ref="K7:K8"/>
    <mergeCell ref="L7:L8"/>
    <mergeCell ref="M7:M8"/>
    <mergeCell ref="K9:K29"/>
    <mergeCell ref="L9:L29"/>
  </mergeCells>
  <printOptions horizontalCentered="1"/>
  <pageMargins left="0.2" right="0.2" top="0.35" bottom="0.5" header="0.3" footer="0.3"/>
  <pageSetup paperSize="5" scale="56" orientation="landscape" r:id="rId1"/>
  <headerFooter>
    <oddFooter>&amp;RPage &amp;P of &amp;N</oddFooter>
  </headerFooter>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pageSetUpPr fitToPage="1"/>
  </sheetPr>
  <dimension ref="A1:V786"/>
  <sheetViews>
    <sheetView view="pageBreakPreview" zoomScale="80" zoomScaleSheetLayoutView="80" workbookViewId="0">
      <selection sqref="A1:R1"/>
    </sheetView>
  </sheetViews>
  <sheetFormatPr defaultColWidth="9.140625" defaultRowHeight="12.75"/>
  <cols>
    <col min="1" max="1" width="20.7109375" style="231" customWidth="1"/>
    <col min="2" max="3" width="9.140625" style="231"/>
    <col min="4" max="4" width="30.7109375" style="231" customWidth="1"/>
    <col min="5" max="5" width="20" style="231" customWidth="1"/>
    <col min="6" max="6" width="19.85546875" style="231" customWidth="1"/>
    <col min="7" max="7" width="9.85546875" style="231" bestFit="1" customWidth="1"/>
    <col min="8" max="9" width="20" style="231" customWidth="1"/>
    <col min="10" max="10" width="1.28515625" style="231" customWidth="1"/>
    <col min="11" max="11" width="9.140625" style="231"/>
    <col min="12" max="12" width="20" style="231" customWidth="1"/>
    <col min="13" max="13" width="14.42578125" style="231" customWidth="1"/>
    <col min="14" max="14" width="10" style="231" customWidth="1"/>
    <col min="15" max="15" width="18.7109375" style="231" customWidth="1"/>
    <col min="16" max="16" width="17.42578125" style="231" customWidth="1"/>
    <col min="17" max="17" width="18.28515625" style="231" customWidth="1"/>
    <col min="18" max="18" width="18" style="231" customWidth="1"/>
    <col min="19" max="19" width="2" style="231" customWidth="1"/>
    <col min="20" max="20" width="9" style="231" customWidth="1"/>
    <col min="21" max="21" width="17" style="231" customWidth="1"/>
    <col min="22" max="22" width="17.7109375" style="231" customWidth="1"/>
    <col min="23" max="16384" width="9.140625" style="231"/>
  </cols>
  <sheetData>
    <row r="1" spans="1:22" ht="15">
      <c r="A1" s="1841" t="s">
        <v>591</v>
      </c>
      <c r="B1" s="1841"/>
      <c r="C1" s="1841"/>
      <c r="D1" s="1841"/>
      <c r="E1" s="1841"/>
      <c r="F1" s="1841"/>
      <c r="G1" s="1841"/>
      <c r="H1" s="1841"/>
      <c r="I1" s="1841"/>
      <c r="J1" s="1841"/>
      <c r="K1" s="1841"/>
      <c r="L1" s="1841"/>
      <c r="M1" s="1841"/>
      <c r="N1" s="1841"/>
      <c r="O1" s="1841"/>
      <c r="P1" s="1841"/>
      <c r="Q1" s="1841"/>
      <c r="R1" s="1841"/>
    </row>
    <row r="2" spans="1:22" ht="15">
      <c r="A2" s="1841" t="s">
        <v>592</v>
      </c>
      <c r="B2" s="1841"/>
      <c r="C2" s="1841"/>
      <c r="D2" s="1841"/>
      <c r="E2" s="1841"/>
      <c r="F2" s="1841"/>
      <c r="G2" s="1841"/>
      <c r="H2" s="1841"/>
      <c r="I2" s="1841"/>
      <c r="J2" s="1841"/>
      <c r="K2" s="1841"/>
      <c r="L2" s="1841"/>
      <c r="M2" s="1841"/>
      <c r="N2" s="1841"/>
      <c r="O2" s="1841"/>
      <c r="P2" s="1841"/>
      <c r="Q2" s="1841"/>
      <c r="R2" s="1841"/>
    </row>
    <row r="3" spans="1:22" ht="15.75" thickBot="1">
      <c r="A3" s="472"/>
      <c r="B3" s="472"/>
      <c r="C3" s="472"/>
      <c r="D3" s="472"/>
      <c r="E3" s="472"/>
      <c r="F3" s="433"/>
      <c r="G3" s="472"/>
      <c r="H3" s="175"/>
      <c r="I3" s="175"/>
      <c r="J3" s="175"/>
      <c r="K3" s="175"/>
      <c r="L3" s="472"/>
      <c r="M3" s="472"/>
      <c r="N3" s="472"/>
      <c r="O3" s="472"/>
      <c r="P3" s="175"/>
      <c r="Q3" s="472"/>
      <c r="R3" s="176"/>
    </row>
    <row r="4" spans="1:22" ht="15" customHeight="1">
      <c r="A4" s="1278" t="s">
        <v>284</v>
      </c>
      <c r="B4" s="1279"/>
      <c r="C4" s="1279"/>
      <c r="D4" s="1279"/>
      <c r="E4" s="1279"/>
      <c r="F4" s="1279"/>
      <c r="G4" s="1280"/>
      <c r="H4" s="1279" t="s">
        <v>285</v>
      </c>
      <c r="I4" s="1279"/>
      <c r="J4" s="1279"/>
      <c r="K4" s="1279"/>
      <c r="L4" s="1280"/>
      <c r="M4" s="1274" t="s">
        <v>145</v>
      </c>
      <c r="N4" s="1632"/>
      <c r="O4" s="1632"/>
      <c r="P4" s="1276"/>
      <c r="Q4" s="1842"/>
      <c r="R4" s="1277"/>
    </row>
    <row r="5" spans="1:22" ht="47.25" customHeight="1" thickBot="1">
      <c r="A5" s="144" t="s">
        <v>0</v>
      </c>
      <c r="B5" s="1845" t="s">
        <v>154</v>
      </c>
      <c r="C5" s="1845"/>
      <c r="D5" s="1846"/>
      <c r="E5" s="143" t="s">
        <v>308</v>
      </c>
      <c r="F5" s="142" t="s">
        <v>286</v>
      </c>
      <c r="G5" s="177" t="s">
        <v>305</v>
      </c>
      <c r="H5" s="474" t="s">
        <v>287</v>
      </c>
      <c r="I5" s="147" t="s">
        <v>321</v>
      </c>
      <c r="J5" s="1847" t="s">
        <v>305</v>
      </c>
      <c r="K5" s="1846"/>
      <c r="L5" s="473" t="s">
        <v>288</v>
      </c>
      <c r="M5" s="178" t="s">
        <v>283</v>
      </c>
      <c r="N5" s="474" t="s">
        <v>543</v>
      </c>
      <c r="O5" s="474" t="s">
        <v>550</v>
      </c>
      <c r="P5" s="474" t="s">
        <v>551</v>
      </c>
      <c r="Q5" s="421" t="s">
        <v>552</v>
      </c>
      <c r="R5" s="114" t="s">
        <v>544</v>
      </c>
    </row>
    <row r="6" spans="1:22" ht="14.25">
      <c r="A6" s="179">
        <v>40256</v>
      </c>
      <c r="B6" s="1848" t="s">
        <v>289</v>
      </c>
      <c r="C6" s="1848"/>
      <c r="D6" s="1849"/>
      <c r="E6" s="30">
        <v>4070000</v>
      </c>
      <c r="F6" s="115">
        <v>107.75</v>
      </c>
      <c r="G6" s="31" t="s">
        <v>201</v>
      </c>
      <c r="H6" s="180">
        <v>40261</v>
      </c>
      <c r="I6" s="30">
        <v>4377249.3</v>
      </c>
      <c r="J6" s="1850" t="s">
        <v>201</v>
      </c>
      <c r="K6" s="1851"/>
      <c r="L6" s="422">
        <v>2184</v>
      </c>
      <c r="M6" s="434">
        <v>40715</v>
      </c>
      <c r="N6" s="435" t="s">
        <v>201</v>
      </c>
      <c r="O6" s="431">
        <v>4070000</v>
      </c>
      <c r="P6" s="436">
        <v>3151186.31</v>
      </c>
      <c r="Q6" s="437">
        <v>902632.95</v>
      </c>
      <c r="R6" s="81">
        <v>3457746.41</v>
      </c>
      <c r="S6" s="423"/>
      <c r="U6" s="465"/>
      <c r="V6" s="461"/>
    </row>
    <row r="7" spans="1:22" ht="14.25">
      <c r="A7" s="182">
        <v>40256</v>
      </c>
      <c r="B7" s="1852" t="s">
        <v>290</v>
      </c>
      <c r="C7" s="1852"/>
      <c r="D7" s="1853"/>
      <c r="E7" s="219">
        <v>7617617</v>
      </c>
      <c r="F7" s="452">
        <v>109</v>
      </c>
      <c r="G7" s="183" t="s">
        <v>201</v>
      </c>
      <c r="H7" s="453">
        <v>40261</v>
      </c>
      <c r="I7" s="33">
        <v>8279156.3600000003</v>
      </c>
      <c r="J7" s="1830" t="s">
        <v>201</v>
      </c>
      <c r="K7" s="1831"/>
      <c r="L7" s="141">
        <v>4129.63</v>
      </c>
      <c r="M7" s="185">
        <v>40835</v>
      </c>
      <c r="N7" s="185" t="s">
        <v>201</v>
      </c>
      <c r="O7" s="432">
        <v>7617617</v>
      </c>
      <c r="P7" s="416">
        <v>5891601.7199999997</v>
      </c>
      <c r="Q7" s="437">
        <v>1685709.52</v>
      </c>
      <c r="R7" s="63">
        <v>6462971.5499999998</v>
      </c>
      <c r="S7" s="423"/>
      <c r="U7" s="465"/>
      <c r="V7" s="461"/>
    </row>
    <row r="8" spans="1:22" ht="14.25">
      <c r="A8" s="182">
        <v>40256</v>
      </c>
      <c r="B8" s="1853" t="s">
        <v>290</v>
      </c>
      <c r="C8" s="1854"/>
      <c r="D8" s="1854"/>
      <c r="E8" s="33">
        <v>8030000</v>
      </c>
      <c r="F8" s="140">
        <v>108.875</v>
      </c>
      <c r="G8" s="183" t="s">
        <v>201</v>
      </c>
      <c r="H8" s="184">
        <v>40261</v>
      </c>
      <c r="I8" s="33">
        <v>8716264.6199999992</v>
      </c>
      <c r="J8" s="1830" t="s">
        <v>201</v>
      </c>
      <c r="K8" s="1831"/>
      <c r="L8" s="141">
        <v>4347.74</v>
      </c>
      <c r="M8" s="185">
        <v>40715</v>
      </c>
      <c r="N8" s="185" t="s">
        <v>201</v>
      </c>
      <c r="O8" s="432">
        <v>8030000</v>
      </c>
      <c r="P8" s="416">
        <v>5964013.1699999999</v>
      </c>
      <c r="Q8" s="437">
        <v>2022652.0399999998</v>
      </c>
      <c r="R8" s="63">
        <v>6555383.1900000004</v>
      </c>
      <c r="S8" s="423"/>
      <c r="U8" s="465"/>
      <c r="V8" s="461"/>
    </row>
    <row r="9" spans="1:22" ht="14.25">
      <c r="A9" s="182">
        <v>40276</v>
      </c>
      <c r="B9" s="1843" t="s">
        <v>304</v>
      </c>
      <c r="C9" s="1843"/>
      <c r="D9" s="1844"/>
      <c r="E9" s="33">
        <v>23500000</v>
      </c>
      <c r="F9" s="140">
        <v>110.502</v>
      </c>
      <c r="G9" s="183" t="s">
        <v>201</v>
      </c>
      <c r="H9" s="184">
        <v>40326</v>
      </c>
      <c r="I9" s="33">
        <v>26041642.5</v>
      </c>
      <c r="J9" s="1830" t="s">
        <v>201</v>
      </c>
      <c r="K9" s="1831"/>
      <c r="L9" s="141">
        <v>12983</v>
      </c>
      <c r="M9" s="185">
        <v>40701</v>
      </c>
      <c r="N9" s="185" t="s">
        <v>201</v>
      </c>
      <c r="O9" s="432">
        <v>23500000</v>
      </c>
      <c r="P9" s="416">
        <v>22350367.079999998</v>
      </c>
      <c r="Q9" s="437">
        <v>1149632.9500000002</v>
      </c>
      <c r="R9" s="63">
        <v>25039988.52</v>
      </c>
      <c r="S9" s="423"/>
      <c r="U9" s="465"/>
      <c r="V9" s="461"/>
    </row>
    <row r="10" spans="1:22" ht="14.25">
      <c r="A10" s="182">
        <v>40276</v>
      </c>
      <c r="B10" s="1843" t="s">
        <v>306</v>
      </c>
      <c r="C10" s="1843"/>
      <c r="D10" s="1844"/>
      <c r="E10" s="33">
        <v>8900014</v>
      </c>
      <c r="F10" s="140">
        <v>107.5</v>
      </c>
      <c r="G10" s="183" t="s">
        <v>201</v>
      </c>
      <c r="H10" s="184">
        <v>40298</v>
      </c>
      <c r="I10" s="33">
        <v>9598522.9499999993</v>
      </c>
      <c r="J10" s="1830" t="s">
        <v>201</v>
      </c>
      <c r="K10" s="1831"/>
      <c r="L10" s="141">
        <v>4783</v>
      </c>
      <c r="M10" s="185">
        <v>40701</v>
      </c>
      <c r="N10" s="185" t="s">
        <v>201</v>
      </c>
      <c r="O10" s="432">
        <v>8900014</v>
      </c>
      <c r="P10" s="416">
        <v>6542218.46</v>
      </c>
      <c r="Q10" s="437">
        <v>2357795.5399999996</v>
      </c>
      <c r="R10" s="63">
        <v>7045773.9299999997</v>
      </c>
      <c r="S10" s="423"/>
      <c r="U10" s="465"/>
      <c r="V10" s="461"/>
    </row>
    <row r="11" spans="1:22" ht="14.25">
      <c r="A11" s="182">
        <v>40309</v>
      </c>
      <c r="B11" s="1843" t="s">
        <v>317</v>
      </c>
      <c r="C11" s="1843"/>
      <c r="D11" s="1844"/>
      <c r="E11" s="33">
        <v>10751382</v>
      </c>
      <c r="F11" s="140">
        <v>106.806</v>
      </c>
      <c r="G11" s="183" t="s">
        <v>201</v>
      </c>
      <c r="H11" s="184">
        <v>40359</v>
      </c>
      <c r="I11" s="33">
        <v>11511052.25</v>
      </c>
      <c r="J11" s="1830" t="s">
        <v>201</v>
      </c>
      <c r="K11" s="1831"/>
      <c r="L11" s="141">
        <v>5741</v>
      </c>
      <c r="M11" s="185">
        <v>40701</v>
      </c>
      <c r="N11" s="185" t="s">
        <v>201</v>
      </c>
      <c r="O11" s="432">
        <v>10751382</v>
      </c>
      <c r="P11" s="416">
        <v>9819269.5399999991</v>
      </c>
      <c r="Q11" s="437">
        <v>932112.47000000009</v>
      </c>
      <c r="R11" s="63">
        <v>10550917.23</v>
      </c>
      <c r="S11" s="423"/>
      <c r="U11" s="465"/>
      <c r="V11" s="461"/>
    </row>
    <row r="12" spans="1:22" ht="14.25">
      <c r="A12" s="182">
        <v>40309</v>
      </c>
      <c r="B12" s="1843" t="s">
        <v>318</v>
      </c>
      <c r="C12" s="1843"/>
      <c r="D12" s="1844"/>
      <c r="E12" s="33">
        <v>12898996</v>
      </c>
      <c r="F12" s="140">
        <v>109.42</v>
      </c>
      <c r="G12" s="183" t="s">
        <v>201</v>
      </c>
      <c r="H12" s="184">
        <v>40359</v>
      </c>
      <c r="I12" s="33">
        <v>14151228.74</v>
      </c>
      <c r="J12" s="1830" t="s">
        <v>201</v>
      </c>
      <c r="K12" s="1831"/>
      <c r="L12" s="141">
        <v>7057</v>
      </c>
      <c r="M12" s="185">
        <v>40701</v>
      </c>
      <c r="N12" s="185" t="s">
        <v>201</v>
      </c>
      <c r="O12" s="432">
        <v>12898996</v>
      </c>
      <c r="P12" s="416">
        <v>12570392.4</v>
      </c>
      <c r="Q12" s="437">
        <v>328603.62</v>
      </c>
      <c r="R12" s="63">
        <v>13886503.76</v>
      </c>
      <c r="S12" s="423"/>
      <c r="U12" s="465"/>
      <c r="V12" s="461"/>
    </row>
    <row r="13" spans="1:22" ht="14.25">
      <c r="A13" s="182">
        <v>40309</v>
      </c>
      <c r="B13" s="1832" t="s">
        <v>319</v>
      </c>
      <c r="C13" s="1832"/>
      <c r="D13" s="1832"/>
      <c r="E13" s="33">
        <v>8744333</v>
      </c>
      <c r="F13" s="140">
        <v>110.798</v>
      </c>
      <c r="G13" s="183" t="s">
        <v>201</v>
      </c>
      <c r="H13" s="184">
        <v>40359</v>
      </c>
      <c r="I13" s="33">
        <v>9717173.0800000001</v>
      </c>
      <c r="J13" s="1830" t="s">
        <v>201</v>
      </c>
      <c r="K13" s="1831"/>
      <c r="L13" s="141">
        <v>4844</v>
      </c>
      <c r="M13" s="185">
        <v>40701</v>
      </c>
      <c r="N13" s="185" t="s">
        <v>201</v>
      </c>
      <c r="O13" s="432">
        <v>8744333</v>
      </c>
      <c r="P13" s="416">
        <v>8483187.5999999996</v>
      </c>
      <c r="Q13" s="437">
        <v>261145.39</v>
      </c>
      <c r="R13" s="63">
        <v>9482247.1899999995</v>
      </c>
      <c r="U13" s="465"/>
      <c r="V13" s="461"/>
    </row>
    <row r="14" spans="1:22" ht="14.25">
      <c r="A14" s="182">
        <v>40323</v>
      </c>
      <c r="B14" s="1855" t="s">
        <v>349</v>
      </c>
      <c r="C14" s="1843"/>
      <c r="D14" s="1844"/>
      <c r="E14" s="33">
        <v>8417817</v>
      </c>
      <c r="F14" s="140">
        <v>110.125</v>
      </c>
      <c r="G14" s="183" t="s">
        <v>201</v>
      </c>
      <c r="H14" s="184">
        <v>40389</v>
      </c>
      <c r="I14" s="33">
        <v>9294363.1099999994</v>
      </c>
      <c r="J14" s="1830" t="s">
        <v>201</v>
      </c>
      <c r="K14" s="1831"/>
      <c r="L14" s="141">
        <v>4635</v>
      </c>
      <c r="M14" s="185">
        <v>40701</v>
      </c>
      <c r="N14" s="185" t="s">
        <v>201</v>
      </c>
      <c r="O14" s="432">
        <v>8417817</v>
      </c>
      <c r="P14" s="416">
        <v>8171159.0499999998</v>
      </c>
      <c r="Q14" s="437">
        <v>246657.92999999996</v>
      </c>
      <c r="R14" s="63">
        <v>8985817.9399999995</v>
      </c>
      <c r="U14" s="465"/>
      <c r="V14" s="461"/>
    </row>
    <row r="15" spans="1:22" ht="14.25">
      <c r="A15" s="182">
        <v>40323</v>
      </c>
      <c r="B15" s="1832" t="s">
        <v>319</v>
      </c>
      <c r="C15" s="1832"/>
      <c r="D15" s="1832"/>
      <c r="E15" s="33">
        <v>17119972</v>
      </c>
      <c r="F15" s="140">
        <v>109.553</v>
      </c>
      <c r="G15" s="183" t="s">
        <v>201</v>
      </c>
      <c r="H15" s="184">
        <v>40389</v>
      </c>
      <c r="I15" s="33">
        <v>18801712.030000001</v>
      </c>
      <c r="J15" s="1830" t="s">
        <v>201</v>
      </c>
      <c r="K15" s="1831"/>
      <c r="L15" s="141">
        <v>9377</v>
      </c>
      <c r="M15" s="185">
        <v>40806</v>
      </c>
      <c r="N15" s="185" t="s">
        <v>201</v>
      </c>
      <c r="O15" s="432">
        <v>17119972</v>
      </c>
      <c r="P15" s="416">
        <v>15030711.91</v>
      </c>
      <c r="Q15" s="437">
        <v>2089260.0899999999</v>
      </c>
      <c r="R15" s="63">
        <v>16658560.560000001</v>
      </c>
      <c r="U15" s="465"/>
      <c r="V15" s="461"/>
    </row>
    <row r="16" spans="1:22" ht="14.25">
      <c r="A16" s="182">
        <v>40346</v>
      </c>
      <c r="B16" s="1832" t="s">
        <v>317</v>
      </c>
      <c r="C16" s="1832"/>
      <c r="D16" s="1832"/>
      <c r="E16" s="33">
        <v>34441059</v>
      </c>
      <c r="F16" s="140">
        <v>110.785</v>
      </c>
      <c r="G16" s="183" t="s">
        <v>201</v>
      </c>
      <c r="H16" s="184">
        <v>40420</v>
      </c>
      <c r="I16" s="33">
        <v>38273994.890000001</v>
      </c>
      <c r="J16" s="1830" t="s">
        <v>201</v>
      </c>
      <c r="K16" s="1831"/>
      <c r="L16" s="141">
        <v>19077</v>
      </c>
      <c r="M16" s="185">
        <v>40715</v>
      </c>
      <c r="N16" s="185" t="s">
        <v>201</v>
      </c>
      <c r="O16" s="432">
        <v>34441059</v>
      </c>
      <c r="P16" s="416">
        <v>32656125.289999999</v>
      </c>
      <c r="Q16" s="437">
        <v>1784933.7200000002</v>
      </c>
      <c r="R16" s="63">
        <v>36072055.770000003</v>
      </c>
      <c r="U16" s="465"/>
      <c r="V16" s="461"/>
    </row>
    <row r="17" spans="1:22" ht="14.25">
      <c r="A17" s="182">
        <v>40346</v>
      </c>
      <c r="B17" s="1832" t="s">
        <v>304</v>
      </c>
      <c r="C17" s="1832"/>
      <c r="D17" s="1832"/>
      <c r="E17" s="33">
        <v>28209085</v>
      </c>
      <c r="F17" s="140">
        <v>112.02800000000001</v>
      </c>
      <c r="G17" s="183" t="s">
        <v>201</v>
      </c>
      <c r="H17" s="184">
        <v>40420</v>
      </c>
      <c r="I17" s="33">
        <v>31693810.469999999</v>
      </c>
      <c r="J17" s="1830" t="s">
        <v>201</v>
      </c>
      <c r="K17" s="1831"/>
      <c r="L17" s="141">
        <v>15801</v>
      </c>
      <c r="M17" s="185">
        <v>40806</v>
      </c>
      <c r="N17" s="185" t="s">
        <v>201</v>
      </c>
      <c r="O17" s="432">
        <v>28209085</v>
      </c>
      <c r="P17" s="416">
        <v>25930432.690000001</v>
      </c>
      <c r="Q17" s="437">
        <v>2278652.31</v>
      </c>
      <c r="R17" s="63">
        <v>29142473.560000002</v>
      </c>
      <c r="U17" s="465"/>
      <c r="V17" s="461"/>
    </row>
    <row r="18" spans="1:22" ht="14.25">
      <c r="A18" s="182">
        <v>40373</v>
      </c>
      <c r="B18" s="1832" t="s">
        <v>317</v>
      </c>
      <c r="C18" s="1832"/>
      <c r="D18" s="1832"/>
      <c r="E18" s="33">
        <v>6004156</v>
      </c>
      <c r="F18" s="140">
        <v>106.625</v>
      </c>
      <c r="G18" s="183" t="s">
        <v>201</v>
      </c>
      <c r="H18" s="184">
        <v>40451</v>
      </c>
      <c r="I18" s="33">
        <v>6416804.125</v>
      </c>
      <c r="J18" s="1830" t="s">
        <v>201</v>
      </c>
      <c r="K18" s="1831"/>
      <c r="L18" s="141">
        <v>3200</v>
      </c>
      <c r="M18" s="185">
        <v>40715</v>
      </c>
      <c r="N18" s="185" t="s">
        <v>201</v>
      </c>
      <c r="O18" s="432">
        <v>6004156</v>
      </c>
      <c r="P18" s="416">
        <v>5656049.2599999998</v>
      </c>
      <c r="Q18" s="437">
        <v>348106.74000000005</v>
      </c>
      <c r="R18" s="63">
        <v>6051772.3899999997</v>
      </c>
      <c r="U18" s="465"/>
      <c r="V18" s="461"/>
    </row>
    <row r="19" spans="1:22" ht="14.25">
      <c r="A19" s="182">
        <v>40373</v>
      </c>
      <c r="B19" s="1832" t="s">
        <v>289</v>
      </c>
      <c r="C19" s="1832"/>
      <c r="D19" s="1832"/>
      <c r="E19" s="33">
        <v>6860835</v>
      </c>
      <c r="F19" s="140">
        <v>108.505</v>
      </c>
      <c r="G19" s="183" t="s">
        <v>201</v>
      </c>
      <c r="H19" s="184">
        <v>40451</v>
      </c>
      <c r="I19" s="33">
        <v>7462725.5767499991</v>
      </c>
      <c r="J19" s="1830" t="s">
        <v>201</v>
      </c>
      <c r="K19" s="1831"/>
      <c r="L19" s="141">
        <v>3722</v>
      </c>
      <c r="M19" s="185">
        <v>40835</v>
      </c>
      <c r="N19" s="185" t="s">
        <v>201</v>
      </c>
      <c r="O19" s="432">
        <v>6860835</v>
      </c>
      <c r="P19" s="416">
        <v>6520875.0700000003</v>
      </c>
      <c r="Q19" s="437">
        <v>339959.93</v>
      </c>
      <c r="R19" s="63">
        <v>7105303.9699999997</v>
      </c>
      <c r="U19" s="465"/>
      <c r="V19" s="461"/>
    </row>
    <row r="20" spans="1:22" ht="14.25">
      <c r="A20" s="182">
        <v>40373</v>
      </c>
      <c r="B20" s="1832" t="s">
        <v>304</v>
      </c>
      <c r="C20" s="1832"/>
      <c r="D20" s="1832"/>
      <c r="E20" s="33">
        <v>13183361</v>
      </c>
      <c r="F20" s="140">
        <v>111.86</v>
      </c>
      <c r="G20" s="183" t="s">
        <v>201</v>
      </c>
      <c r="H20" s="184">
        <v>40451</v>
      </c>
      <c r="I20" s="33">
        <v>14789302.374600001</v>
      </c>
      <c r="J20" s="1830" t="s">
        <v>201</v>
      </c>
      <c r="K20" s="1831"/>
      <c r="L20" s="141">
        <v>7373</v>
      </c>
      <c r="M20" s="185">
        <v>40715</v>
      </c>
      <c r="N20" s="185" t="s">
        <v>201</v>
      </c>
      <c r="O20" s="432">
        <v>13183361</v>
      </c>
      <c r="P20" s="416">
        <v>12704840.59</v>
      </c>
      <c r="Q20" s="437">
        <v>478520.39</v>
      </c>
      <c r="R20" s="63">
        <v>14182378.619999999</v>
      </c>
      <c r="U20" s="465"/>
      <c r="V20" s="461"/>
    </row>
    <row r="21" spans="1:22" ht="14.25">
      <c r="A21" s="182">
        <v>40388</v>
      </c>
      <c r="B21" s="1832" t="s">
        <v>350</v>
      </c>
      <c r="C21" s="1832"/>
      <c r="D21" s="1832"/>
      <c r="E21" s="33">
        <v>2598386</v>
      </c>
      <c r="F21" s="140">
        <v>108.4375</v>
      </c>
      <c r="G21" s="183" t="s">
        <v>201</v>
      </c>
      <c r="H21" s="184">
        <v>40451</v>
      </c>
      <c r="I21" s="33">
        <v>2826677.6687500002</v>
      </c>
      <c r="J21" s="1830" t="s">
        <v>201</v>
      </c>
      <c r="K21" s="1831"/>
      <c r="L21" s="141">
        <v>1408</v>
      </c>
      <c r="M21" s="185">
        <v>40932</v>
      </c>
      <c r="N21" s="185" t="s">
        <v>201</v>
      </c>
      <c r="O21" s="432">
        <v>2598386</v>
      </c>
      <c r="P21" s="416">
        <v>1903406.58</v>
      </c>
      <c r="Q21" s="437">
        <v>694979.4</v>
      </c>
      <c r="R21" s="63">
        <v>2052702.39</v>
      </c>
      <c r="U21" s="465"/>
      <c r="V21" s="461"/>
    </row>
    <row r="22" spans="1:22" ht="14.25">
      <c r="A22" s="182">
        <v>40388</v>
      </c>
      <c r="B22" s="1832" t="s">
        <v>304</v>
      </c>
      <c r="C22" s="1832"/>
      <c r="D22" s="1832"/>
      <c r="E22" s="33">
        <v>9719455</v>
      </c>
      <c r="F22" s="140">
        <v>106.75</v>
      </c>
      <c r="G22" s="183" t="s">
        <v>201</v>
      </c>
      <c r="H22" s="184">
        <v>40480</v>
      </c>
      <c r="I22" s="33">
        <v>10394984.122500001</v>
      </c>
      <c r="J22" s="1830" t="s">
        <v>201</v>
      </c>
      <c r="K22" s="1831"/>
      <c r="L22" s="141">
        <v>5187</v>
      </c>
      <c r="M22" s="438">
        <v>40715</v>
      </c>
      <c r="N22" s="438" t="s">
        <v>201</v>
      </c>
      <c r="O22" s="439">
        <v>9719455</v>
      </c>
      <c r="P22" s="440">
        <v>9531446.1400000006</v>
      </c>
      <c r="Q22" s="437">
        <v>188008.86</v>
      </c>
      <c r="R22" s="63">
        <v>10223263.65</v>
      </c>
      <c r="U22" s="465"/>
      <c r="V22" s="461"/>
    </row>
    <row r="23" spans="1:22" ht="14.25">
      <c r="A23" s="182">
        <v>40407</v>
      </c>
      <c r="B23" s="1832" t="s">
        <v>317</v>
      </c>
      <c r="C23" s="1832"/>
      <c r="D23" s="1832"/>
      <c r="E23" s="33">
        <v>8279048</v>
      </c>
      <c r="F23" s="140">
        <v>110.19799999999999</v>
      </c>
      <c r="G23" s="183" t="s">
        <v>201</v>
      </c>
      <c r="H23" s="184">
        <v>40451</v>
      </c>
      <c r="I23" s="33">
        <v>9150989.2850400005</v>
      </c>
      <c r="J23" s="1830" t="s">
        <v>201</v>
      </c>
      <c r="K23" s="1831"/>
      <c r="L23" s="141">
        <v>4561</v>
      </c>
      <c r="M23" s="185">
        <v>40806</v>
      </c>
      <c r="N23" s="185" t="s">
        <v>201</v>
      </c>
      <c r="O23" s="432">
        <v>8279048</v>
      </c>
      <c r="P23" s="416">
        <v>6425216.9800000004</v>
      </c>
      <c r="Q23" s="437">
        <v>1853831.0299999998</v>
      </c>
      <c r="R23" s="63">
        <v>7078088.6299999999</v>
      </c>
      <c r="U23" s="465"/>
      <c r="V23" s="461"/>
    </row>
    <row r="24" spans="1:22" ht="14.25">
      <c r="A24" s="182">
        <v>40407</v>
      </c>
      <c r="B24" s="1832" t="s">
        <v>363</v>
      </c>
      <c r="C24" s="1832"/>
      <c r="D24" s="1832"/>
      <c r="E24" s="33">
        <v>5000000</v>
      </c>
      <c r="F24" s="140">
        <v>110.08799999999999</v>
      </c>
      <c r="G24" s="183" t="s">
        <v>201</v>
      </c>
      <c r="H24" s="184">
        <v>40480</v>
      </c>
      <c r="I24" s="33">
        <v>5520651.6699999999</v>
      </c>
      <c r="J24" s="1830" t="s">
        <v>201</v>
      </c>
      <c r="K24" s="1831"/>
      <c r="L24" s="141">
        <v>2752</v>
      </c>
      <c r="M24" s="185">
        <v>40835</v>
      </c>
      <c r="N24" s="185" t="s">
        <v>201</v>
      </c>
      <c r="O24" s="432">
        <v>5000000</v>
      </c>
      <c r="P24" s="416">
        <v>4580543.05</v>
      </c>
      <c r="Q24" s="437">
        <v>419456.95</v>
      </c>
      <c r="R24" s="63">
        <v>5029355.7299999995</v>
      </c>
      <c r="U24" s="465"/>
      <c r="V24" s="461"/>
    </row>
    <row r="25" spans="1:22" ht="14.25">
      <c r="A25" s="182">
        <v>40407</v>
      </c>
      <c r="B25" s="1830" t="s">
        <v>317</v>
      </c>
      <c r="C25" s="1836"/>
      <c r="D25" s="1831"/>
      <c r="E25" s="33">
        <v>10000000</v>
      </c>
      <c r="F25" s="140">
        <v>110.821</v>
      </c>
      <c r="G25" s="183" t="s">
        <v>201</v>
      </c>
      <c r="H25" s="184">
        <v>40480</v>
      </c>
      <c r="I25" s="216">
        <v>11115031.109999999</v>
      </c>
      <c r="J25" s="1830" t="s">
        <v>201</v>
      </c>
      <c r="K25" s="1831"/>
      <c r="L25" s="141">
        <v>5541</v>
      </c>
      <c r="M25" s="185">
        <v>40835</v>
      </c>
      <c r="N25" s="185" t="s">
        <v>201</v>
      </c>
      <c r="O25" s="432">
        <v>10000000</v>
      </c>
      <c r="P25" s="416">
        <v>9030538.9000000004</v>
      </c>
      <c r="Q25" s="437">
        <v>969461.1</v>
      </c>
      <c r="R25" s="63">
        <v>9994805.5399999991</v>
      </c>
      <c r="U25" s="465"/>
      <c r="V25" s="461"/>
    </row>
    <row r="26" spans="1:22" ht="14.25">
      <c r="A26" s="181">
        <v>40421</v>
      </c>
      <c r="B26" s="1839" t="s">
        <v>317</v>
      </c>
      <c r="C26" s="1839"/>
      <c r="D26" s="1839"/>
      <c r="E26" s="219">
        <v>9272482</v>
      </c>
      <c r="F26" s="469">
        <v>110.515</v>
      </c>
      <c r="G26" s="217" t="s">
        <v>201</v>
      </c>
      <c r="H26" s="218">
        <v>40450</v>
      </c>
      <c r="I26" s="219">
        <v>10277319.2423</v>
      </c>
      <c r="J26" s="1830" t="s">
        <v>201</v>
      </c>
      <c r="K26" s="1831"/>
      <c r="L26" s="220">
        <v>5123</v>
      </c>
      <c r="M26" s="185">
        <v>40806</v>
      </c>
      <c r="N26" s="185" t="s">
        <v>201</v>
      </c>
      <c r="O26" s="432">
        <v>9272482</v>
      </c>
      <c r="P26" s="416">
        <v>8403846.3599999994</v>
      </c>
      <c r="Q26" s="437">
        <v>868635.64999999991</v>
      </c>
      <c r="R26" s="63">
        <v>9230008.1899999995</v>
      </c>
      <c r="U26" s="465"/>
      <c r="V26" s="461"/>
    </row>
    <row r="27" spans="1:22" ht="14.25">
      <c r="A27" s="182">
        <v>40421</v>
      </c>
      <c r="B27" s="1832" t="s">
        <v>475</v>
      </c>
      <c r="C27" s="1832"/>
      <c r="D27" s="1832"/>
      <c r="E27" s="219">
        <v>10350000</v>
      </c>
      <c r="F27" s="140">
        <v>112.476</v>
      </c>
      <c r="G27" s="183" t="s">
        <v>201</v>
      </c>
      <c r="H27" s="184">
        <v>40480</v>
      </c>
      <c r="I27" s="33">
        <v>11672765.65</v>
      </c>
      <c r="J27" s="1830" t="s">
        <v>201</v>
      </c>
      <c r="K27" s="1831"/>
      <c r="L27" s="141">
        <v>5820</v>
      </c>
      <c r="M27" s="185">
        <v>40835</v>
      </c>
      <c r="N27" s="185" t="s">
        <v>201</v>
      </c>
      <c r="O27" s="432">
        <v>10350000</v>
      </c>
      <c r="P27" s="416">
        <v>10099555.15</v>
      </c>
      <c r="Q27" s="437">
        <v>250444.84999999998</v>
      </c>
      <c r="R27" s="63">
        <v>11314651.140000001</v>
      </c>
      <c r="U27" s="465"/>
      <c r="V27" s="461"/>
    </row>
    <row r="28" spans="1:22" ht="14.25">
      <c r="A28" s="182">
        <v>40421</v>
      </c>
      <c r="B28" s="1830" t="s">
        <v>317</v>
      </c>
      <c r="C28" s="1836"/>
      <c r="D28" s="1831"/>
      <c r="E28" s="33">
        <v>6900000</v>
      </c>
      <c r="F28" s="140">
        <v>105.875</v>
      </c>
      <c r="G28" s="183" t="s">
        <v>201</v>
      </c>
      <c r="H28" s="184">
        <v>40512</v>
      </c>
      <c r="I28" s="216">
        <v>7319687.71</v>
      </c>
      <c r="J28" s="1837" t="s">
        <v>201</v>
      </c>
      <c r="K28" s="1838"/>
      <c r="L28" s="141">
        <v>3652</v>
      </c>
      <c r="M28" s="185">
        <v>40932</v>
      </c>
      <c r="N28" s="185" t="s">
        <v>201</v>
      </c>
      <c r="O28" s="432">
        <v>6900000</v>
      </c>
      <c r="P28" s="416">
        <v>6236800.4299999997</v>
      </c>
      <c r="Q28" s="476">
        <v>663199.56000000006</v>
      </c>
      <c r="R28" s="63">
        <v>6556341.1699999999</v>
      </c>
      <c r="U28" s="465"/>
      <c r="V28" s="461"/>
    </row>
    <row r="29" spans="1:22" ht="14.25">
      <c r="A29" s="181">
        <v>40435</v>
      </c>
      <c r="B29" s="1833" t="s">
        <v>317</v>
      </c>
      <c r="C29" s="1834"/>
      <c r="D29" s="1835"/>
      <c r="E29" s="219">
        <v>8902230</v>
      </c>
      <c r="F29" s="469">
        <v>111.584</v>
      </c>
      <c r="G29" s="183" t="s">
        <v>201</v>
      </c>
      <c r="H29" s="218">
        <v>40480</v>
      </c>
      <c r="I29" s="225">
        <v>9962039.4932000004</v>
      </c>
      <c r="J29" s="1830" t="s">
        <v>201</v>
      </c>
      <c r="K29" s="1831"/>
      <c r="L29" s="220">
        <v>4966</v>
      </c>
      <c r="M29" s="185">
        <v>40932</v>
      </c>
      <c r="N29" s="185" t="s">
        <v>201</v>
      </c>
      <c r="O29" s="432">
        <v>8902230</v>
      </c>
      <c r="P29" s="415">
        <v>7503680.7599999998</v>
      </c>
      <c r="Q29" s="477">
        <v>1398549.2299999997</v>
      </c>
      <c r="R29" s="81">
        <v>8269276.7299999995</v>
      </c>
      <c r="U29" s="465"/>
      <c r="V29" s="461"/>
    </row>
    <row r="30" spans="1:22" ht="14.25">
      <c r="A30" s="181">
        <v>40435</v>
      </c>
      <c r="B30" s="1839" t="s">
        <v>479</v>
      </c>
      <c r="C30" s="1839"/>
      <c r="D30" s="1839"/>
      <c r="E30" s="219">
        <v>8050000</v>
      </c>
      <c r="F30" s="469">
        <v>110.759</v>
      </c>
      <c r="G30" s="217" t="s">
        <v>201</v>
      </c>
      <c r="H30" s="218">
        <v>40512</v>
      </c>
      <c r="I30" s="219">
        <v>8940780.3499999996</v>
      </c>
      <c r="J30" s="1830" t="s">
        <v>201</v>
      </c>
      <c r="K30" s="1831"/>
      <c r="L30" s="220">
        <v>4458</v>
      </c>
      <c r="M30" s="185">
        <v>40932</v>
      </c>
      <c r="N30" s="185" t="s">
        <v>201</v>
      </c>
      <c r="O30" s="432">
        <v>8050000</v>
      </c>
      <c r="P30" s="415">
        <v>7053867.4000000004</v>
      </c>
      <c r="Q30" s="477">
        <v>996132.6</v>
      </c>
      <c r="R30" s="81">
        <v>7703609.71</v>
      </c>
      <c r="U30" s="465"/>
      <c r="V30" s="461"/>
    </row>
    <row r="31" spans="1:22" ht="14.25">
      <c r="A31" s="182">
        <v>40435</v>
      </c>
      <c r="B31" s="1832" t="s">
        <v>349</v>
      </c>
      <c r="C31" s="1832"/>
      <c r="D31" s="1832"/>
      <c r="E31" s="219">
        <v>5750000</v>
      </c>
      <c r="F31" s="140">
        <v>106.5</v>
      </c>
      <c r="G31" s="183" t="s">
        <v>201</v>
      </c>
      <c r="H31" s="184">
        <v>40512</v>
      </c>
      <c r="I31" s="33">
        <v>6134171.8799999999</v>
      </c>
      <c r="J31" s="1830" t="s">
        <v>201</v>
      </c>
      <c r="K31" s="1831"/>
      <c r="L31" s="141">
        <v>3061</v>
      </c>
      <c r="M31" s="185">
        <v>40932</v>
      </c>
      <c r="N31" s="185" t="s">
        <v>201</v>
      </c>
      <c r="O31" s="432">
        <v>5750000</v>
      </c>
      <c r="P31" s="416">
        <v>5473723.9400000004</v>
      </c>
      <c r="Q31" s="476">
        <v>276276.06</v>
      </c>
      <c r="R31" s="63">
        <v>5764857.6299999999</v>
      </c>
      <c r="U31" s="465"/>
      <c r="V31" s="461"/>
    </row>
    <row r="32" spans="1:22" ht="14.25">
      <c r="A32" s="182">
        <v>40435</v>
      </c>
      <c r="B32" s="1830" t="s">
        <v>478</v>
      </c>
      <c r="C32" s="1836"/>
      <c r="D32" s="1831"/>
      <c r="E32" s="33">
        <v>5741753</v>
      </c>
      <c r="F32" s="140">
        <v>110.5</v>
      </c>
      <c r="G32" s="183" t="s">
        <v>201</v>
      </c>
      <c r="H32" s="184">
        <v>40512</v>
      </c>
      <c r="I32" s="216">
        <v>6361172.5150000006</v>
      </c>
      <c r="J32" s="1837" t="s">
        <v>201</v>
      </c>
      <c r="K32" s="1838"/>
      <c r="L32" s="141">
        <v>3172</v>
      </c>
      <c r="M32" s="185">
        <v>40932</v>
      </c>
      <c r="N32" s="185" t="s">
        <v>201</v>
      </c>
      <c r="O32" s="432">
        <v>5741753</v>
      </c>
      <c r="P32" s="416">
        <v>4307880.87</v>
      </c>
      <c r="Q32" s="476">
        <v>1433872.13</v>
      </c>
      <c r="R32" s="63">
        <v>4693918.45</v>
      </c>
      <c r="U32" s="465"/>
      <c r="V32" s="461"/>
    </row>
    <row r="33" spans="1:22" ht="14.25">
      <c r="A33" s="181">
        <v>40449</v>
      </c>
      <c r="B33" s="1833" t="s">
        <v>318</v>
      </c>
      <c r="C33" s="1834"/>
      <c r="D33" s="1835"/>
      <c r="E33" s="219">
        <v>3450000</v>
      </c>
      <c r="F33" s="469">
        <v>110.875</v>
      </c>
      <c r="G33" s="217" t="s">
        <v>201</v>
      </c>
      <c r="H33" s="218">
        <v>40512</v>
      </c>
      <c r="I33" s="225">
        <v>3834428.23</v>
      </c>
      <c r="J33" s="1837" t="s">
        <v>201</v>
      </c>
      <c r="K33" s="1838"/>
      <c r="L33" s="220">
        <v>1912</v>
      </c>
      <c r="M33" s="185">
        <v>40835</v>
      </c>
      <c r="N33" s="185" t="s">
        <v>201</v>
      </c>
      <c r="O33" s="431">
        <v>3450000</v>
      </c>
      <c r="P33" s="415">
        <v>3367168.19</v>
      </c>
      <c r="Q33" s="437">
        <v>82831.83</v>
      </c>
      <c r="R33" s="81">
        <v>3698411.02</v>
      </c>
      <c r="U33" s="465"/>
      <c r="V33" s="461"/>
    </row>
    <row r="34" spans="1:22" ht="14.25">
      <c r="A34" s="181">
        <v>40449</v>
      </c>
      <c r="B34" s="1839" t="s">
        <v>304</v>
      </c>
      <c r="C34" s="1839"/>
      <c r="D34" s="1839"/>
      <c r="E34" s="219">
        <v>11482421</v>
      </c>
      <c r="F34" s="469">
        <v>113.83799999999999</v>
      </c>
      <c r="G34" s="217" t="s">
        <v>201</v>
      </c>
      <c r="H34" s="218">
        <v>40542</v>
      </c>
      <c r="I34" s="219">
        <v>13109069.557979999</v>
      </c>
      <c r="J34" s="1830" t="s">
        <v>201</v>
      </c>
      <c r="K34" s="1831"/>
      <c r="L34" s="220">
        <v>6535</v>
      </c>
      <c r="M34" s="185">
        <v>40932</v>
      </c>
      <c r="N34" s="185" t="s">
        <v>201</v>
      </c>
      <c r="O34" s="432">
        <v>11482421</v>
      </c>
      <c r="P34" s="415">
        <v>10592775.310000001</v>
      </c>
      <c r="Q34" s="477">
        <v>889645.69000000006</v>
      </c>
      <c r="R34" s="81">
        <v>11818944.369999999</v>
      </c>
      <c r="U34" s="465"/>
      <c r="V34" s="461"/>
    </row>
    <row r="35" spans="1:22" ht="14.25">
      <c r="A35" s="182">
        <v>40449</v>
      </c>
      <c r="B35" s="1832" t="s">
        <v>304</v>
      </c>
      <c r="C35" s="1832"/>
      <c r="D35" s="1832"/>
      <c r="E35" s="219">
        <v>13402491</v>
      </c>
      <c r="F35" s="469">
        <v>113.9</v>
      </c>
      <c r="G35" s="183" t="s">
        <v>201</v>
      </c>
      <c r="H35" s="184">
        <v>40512</v>
      </c>
      <c r="I35" s="33">
        <v>15308612.259000001</v>
      </c>
      <c r="J35" s="1830" t="s">
        <v>201</v>
      </c>
      <c r="K35" s="1831"/>
      <c r="L35" s="141">
        <v>7632</v>
      </c>
      <c r="M35" s="185">
        <v>40835</v>
      </c>
      <c r="N35" s="185" t="s">
        <v>201</v>
      </c>
      <c r="O35" s="432">
        <v>13402491</v>
      </c>
      <c r="P35" s="416">
        <v>12963736.869999999</v>
      </c>
      <c r="Q35" s="437">
        <v>438754.12</v>
      </c>
      <c r="R35" s="63">
        <v>14433038.52</v>
      </c>
      <c r="U35" s="465"/>
      <c r="V35" s="461"/>
    </row>
    <row r="36" spans="1:22" ht="15" thickBot="1">
      <c r="A36" s="332">
        <v>40449</v>
      </c>
      <c r="B36" s="1856" t="s">
        <v>318</v>
      </c>
      <c r="C36" s="1857"/>
      <c r="D36" s="1858"/>
      <c r="E36" s="424">
        <v>14950000</v>
      </c>
      <c r="F36" s="333">
        <v>114.006</v>
      </c>
      <c r="G36" s="334" t="s">
        <v>201</v>
      </c>
      <c r="H36" s="335">
        <v>40542</v>
      </c>
      <c r="I36" s="336">
        <v>17092069.219999999</v>
      </c>
      <c r="J36" s="1859" t="s">
        <v>201</v>
      </c>
      <c r="K36" s="1860"/>
      <c r="L36" s="337">
        <v>8521</v>
      </c>
      <c r="M36" s="462">
        <v>40932</v>
      </c>
      <c r="N36" s="462" t="s">
        <v>201</v>
      </c>
      <c r="O36" s="463">
        <v>14950000</v>
      </c>
      <c r="P36" s="464">
        <v>14562161.27</v>
      </c>
      <c r="Q36" s="478">
        <v>387838.73</v>
      </c>
      <c r="R36" s="82">
        <v>16383543.82</v>
      </c>
      <c r="U36" s="465"/>
      <c r="V36" s="461"/>
    </row>
    <row r="37" spans="1:22" ht="15">
      <c r="A37" s="186"/>
      <c r="B37" s="187"/>
      <c r="C37" s="188"/>
      <c r="F37" s="417"/>
      <c r="G37" s="189"/>
      <c r="H37" s="190"/>
      <c r="I37" s="117"/>
      <c r="J37" s="117"/>
      <c r="K37" s="117"/>
      <c r="L37" s="116"/>
      <c r="M37" s="186"/>
      <c r="N37" s="186"/>
      <c r="O37" s="186"/>
      <c r="P37" s="191"/>
      <c r="Q37" s="118"/>
      <c r="R37" s="79"/>
    </row>
    <row r="38" spans="1:22" ht="15.75" customHeight="1" thickBot="1">
      <c r="A38" s="186"/>
      <c r="B38" s="120"/>
      <c r="C38" s="121"/>
      <c r="D38" s="425" t="s">
        <v>307</v>
      </c>
      <c r="E38" s="268">
        <f>SUM(E6:E36)</f>
        <v>332596893</v>
      </c>
      <c r="F38" s="145"/>
      <c r="G38" s="121"/>
      <c r="I38" s="79"/>
      <c r="J38" s="79"/>
      <c r="K38" s="426" t="s">
        <v>292</v>
      </c>
      <c r="L38" s="201">
        <f>SUM(L6:L36)</f>
        <v>183555.37</v>
      </c>
      <c r="M38" s="427"/>
      <c r="N38" s="427"/>
      <c r="O38" s="418"/>
      <c r="Q38" s="428" t="s">
        <v>545</v>
      </c>
      <c r="R38" s="471">
        <f>SUM(R6:R36)</f>
        <v>334924711.27999985</v>
      </c>
      <c r="S38" s="479"/>
    </row>
    <row r="39" spans="1:22" ht="15.75" thickTop="1">
      <c r="A39" s="75"/>
      <c r="B39" s="120"/>
      <c r="C39" s="119"/>
      <c r="D39" s="466"/>
      <c r="E39" s="120"/>
      <c r="F39" s="120"/>
      <c r="G39" s="121"/>
      <c r="H39" s="121"/>
      <c r="I39" s="79"/>
      <c r="J39" s="79"/>
      <c r="K39" s="79"/>
      <c r="L39" s="427"/>
      <c r="M39" s="427"/>
      <c r="N39" s="427"/>
      <c r="O39" s="418"/>
      <c r="P39" s="470"/>
      <c r="Q39" s="419"/>
      <c r="R39" s="122"/>
    </row>
    <row r="40" spans="1:22" ht="15">
      <c r="A40" s="75"/>
      <c r="B40" s="120"/>
      <c r="C40" s="119"/>
      <c r="D40" s="466"/>
      <c r="E40" s="120"/>
      <c r="F40" s="120"/>
      <c r="G40" s="121"/>
      <c r="H40" s="121"/>
      <c r="I40" s="79"/>
      <c r="J40" s="79"/>
      <c r="K40" s="79"/>
      <c r="L40" s="427"/>
      <c r="M40" s="427"/>
      <c r="N40" s="427"/>
      <c r="O40" s="418"/>
      <c r="P40" s="470"/>
      <c r="Q40" s="419"/>
      <c r="R40" s="122"/>
    </row>
    <row r="41" spans="1:22" ht="18" thickBot="1">
      <c r="A41" s="75"/>
      <c r="B41" s="468"/>
      <c r="C41" s="467"/>
      <c r="D41" s="466"/>
      <c r="E41" s="417"/>
      <c r="F41" s="417"/>
      <c r="G41" s="119"/>
      <c r="H41" s="429" t="s">
        <v>291</v>
      </c>
      <c r="I41" s="471">
        <f>SUM(I6:I36)</f>
        <v>368145452.34011996</v>
      </c>
      <c r="J41" s="480"/>
      <c r="M41" s="83"/>
      <c r="N41" s="83"/>
      <c r="O41" s="83"/>
      <c r="P41" s="430" t="s">
        <v>546</v>
      </c>
      <c r="Q41" s="471">
        <f>R38+L38+41640035.12</f>
        <v>376748301.76999986</v>
      </c>
      <c r="R41" s="475"/>
    </row>
    <row r="42" spans="1:22" ht="15" customHeight="1" thickTop="1">
      <c r="A42" s="75"/>
      <c r="B42" s="468"/>
      <c r="C42" s="467"/>
      <c r="D42" s="466"/>
      <c r="E42" s="417"/>
      <c r="F42" s="417"/>
      <c r="G42" s="119"/>
      <c r="H42" s="123"/>
      <c r="I42" s="124"/>
      <c r="J42" s="124"/>
      <c r="K42" s="426"/>
      <c r="L42" s="125"/>
      <c r="M42" s="83"/>
      <c r="N42" s="83"/>
      <c r="O42" s="83"/>
    </row>
    <row r="43" spans="1:22" ht="15" customHeight="1">
      <c r="A43" s="1840"/>
      <c r="B43" s="1840"/>
      <c r="C43" s="1840"/>
      <c r="D43" s="466"/>
      <c r="E43" s="76"/>
      <c r="F43" s="76"/>
      <c r="G43" s="76"/>
      <c r="H43" s="122"/>
      <c r="I43" s="126"/>
      <c r="J43" s="126"/>
      <c r="K43" s="126"/>
      <c r="L43" s="78"/>
      <c r="M43" s="78"/>
      <c r="N43" s="78"/>
      <c r="O43" s="78"/>
      <c r="P43" s="127"/>
      <c r="Q43" s="466"/>
      <c r="R43" s="126"/>
    </row>
    <row r="44" spans="1:22" ht="15" customHeight="1">
      <c r="A44" s="1254" t="s">
        <v>293</v>
      </c>
      <c r="B44" s="1254"/>
      <c r="C44" s="1254"/>
      <c r="D44" s="1254"/>
      <c r="E44" s="1254"/>
      <c r="F44" s="1254"/>
      <c r="G44" s="1254"/>
      <c r="H44" s="1254"/>
      <c r="I44" s="1254"/>
      <c r="J44" s="1254"/>
      <c r="K44" s="1254"/>
      <c r="L44" s="1254"/>
      <c r="M44" s="1254"/>
      <c r="N44" s="1254"/>
      <c r="O44" s="1254"/>
      <c r="P44" s="1254"/>
      <c r="Q44" s="1254"/>
      <c r="R44" s="128"/>
    </row>
    <row r="45" spans="1:22" ht="15" customHeight="1">
      <c r="A45" s="1254" t="s">
        <v>547</v>
      </c>
      <c r="B45" s="1254"/>
      <c r="C45" s="1254"/>
      <c r="D45" s="1254"/>
      <c r="E45" s="1254"/>
      <c r="F45" s="1254"/>
      <c r="G45" s="1254"/>
      <c r="H45" s="1254"/>
      <c r="I45" s="1254"/>
      <c r="J45" s="1254"/>
      <c r="K45" s="1254"/>
      <c r="L45" s="1254"/>
      <c r="M45" s="1254"/>
      <c r="N45" s="1254"/>
      <c r="O45" s="1254"/>
      <c r="P45" s="1254"/>
      <c r="Q45" s="1254"/>
      <c r="R45" s="10"/>
    </row>
    <row r="46" spans="1:22" ht="15" customHeight="1">
      <c r="A46" s="1254" t="s">
        <v>328</v>
      </c>
      <c r="B46" s="1254"/>
      <c r="C46" s="1254"/>
      <c r="D46" s="1254"/>
      <c r="E46" s="1254"/>
      <c r="F46" s="1254"/>
      <c r="G46" s="1254"/>
      <c r="H46" s="1254"/>
      <c r="I46" s="1254"/>
      <c r="J46" s="1254"/>
      <c r="K46" s="1254"/>
      <c r="L46" s="1254"/>
      <c r="M46" s="1254"/>
      <c r="N46" s="1254"/>
      <c r="O46" s="1254"/>
      <c r="P46" s="1254"/>
      <c r="Q46" s="1254"/>
      <c r="R46" s="420"/>
    </row>
    <row r="47" spans="1:22" ht="15" customHeight="1">
      <c r="A47" s="1254"/>
      <c r="B47" s="1254"/>
      <c r="C47" s="1254"/>
      <c r="D47" s="1254"/>
      <c r="E47" s="1254"/>
      <c r="F47" s="1254"/>
      <c r="G47" s="1254"/>
      <c r="H47" s="1254"/>
      <c r="I47" s="1254"/>
      <c r="J47" s="1254"/>
      <c r="K47" s="1254"/>
      <c r="L47" s="1254"/>
      <c r="M47" s="1254"/>
      <c r="N47" s="1254"/>
      <c r="O47" s="1254"/>
      <c r="P47" s="1254"/>
      <c r="Q47" s="1254"/>
      <c r="R47" s="420"/>
    </row>
    <row r="48" spans="1:22" ht="15" customHeight="1">
      <c r="A48" s="1254"/>
      <c r="B48" s="1254"/>
      <c r="C48" s="1254"/>
      <c r="D48" s="1254"/>
      <c r="E48" s="1254"/>
      <c r="F48" s="1254"/>
      <c r="G48" s="1254"/>
      <c r="H48" s="1254"/>
      <c r="I48" s="1254"/>
      <c r="J48" s="1254"/>
      <c r="K48" s="1254"/>
      <c r="L48" s="1254"/>
      <c r="M48" s="1254"/>
      <c r="N48" s="1254"/>
      <c r="O48" s="1254"/>
      <c r="P48" s="1254"/>
      <c r="Q48" s="1254"/>
      <c r="R48" s="420"/>
    </row>
    <row r="49" spans="1:18" ht="15" customHeight="1">
      <c r="A49" s="1254" t="s">
        <v>320</v>
      </c>
      <c r="B49" s="1254"/>
      <c r="C49" s="1254"/>
      <c r="D49" s="1254"/>
      <c r="E49" s="1254"/>
      <c r="F49" s="1254"/>
      <c r="G49" s="1254"/>
      <c r="H49" s="1254"/>
      <c r="I49" s="1254"/>
      <c r="J49" s="1254"/>
      <c r="K49" s="1254"/>
      <c r="L49" s="1254"/>
      <c r="M49" s="1254"/>
      <c r="N49" s="1254"/>
      <c r="O49" s="1254"/>
      <c r="P49" s="1254"/>
      <c r="Q49" s="1254"/>
      <c r="R49" s="129"/>
    </row>
    <row r="50" spans="1:18" ht="15" customHeight="1">
      <c r="A50" s="1254"/>
      <c r="B50" s="1254"/>
      <c r="C50" s="1254"/>
      <c r="D50" s="1254"/>
      <c r="E50" s="1254"/>
      <c r="F50" s="1254"/>
      <c r="G50" s="1254"/>
      <c r="H50" s="1254"/>
      <c r="I50" s="1254"/>
      <c r="J50" s="1254"/>
      <c r="K50" s="1254"/>
      <c r="L50" s="1254"/>
      <c r="M50" s="1254"/>
      <c r="N50" s="1254"/>
      <c r="O50" s="1254"/>
      <c r="P50" s="1254"/>
      <c r="Q50" s="1254"/>
      <c r="R50" s="129"/>
    </row>
    <row r="51" spans="1:18" s="131" customFormat="1" ht="15" customHeight="1">
      <c r="A51" s="1254"/>
      <c r="B51" s="1254"/>
      <c r="C51" s="1254"/>
      <c r="D51" s="1254"/>
      <c r="E51" s="1254"/>
      <c r="F51" s="1254"/>
      <c r="G51" s="1254"/>
      <c r="H51" s="1254"/>
      <c r="I51" s="1254"/>
      <c r="J51" s="1254"/>
      <c r="K51" s="1254"/>
      <c r="L51" s="1254"/>
      <c r="M51" s="1254"/>
      <c r="N51" s="1254"/>
      <c r="O51" s="1254"/>
      <c r="P51" s="1254"/>
      <c r="Q51" s="1254"/>
      <c r="R51" s="130"/>
    </row>
    <row r="52" spans="1:18" ht="14.25">
      <c r="A52" s="1254" t="s">
        <v>548</v>
      </c>
      <c r="B52" s="1254"/>
      <c r="C52" s="1254"/>
      <c r="D52" s="1254"/>
      <c r="E52" s="1254"/>
      <c r="F52" s="1254"/>
      <c r="G52" s="1254"/>
      <c r="H52" s="1254"/>
      <c r="I52" s="1254"/>
      <c r="J52" s="1254"/>
      <c r="K52" s="1254"/>
      <c r="L52" s="1254"/>
      <c r="M52" s="1254"/>
      <c r="N52" s="1254"/>
      <c r="O52" s="1254"/>
      <c r="P52" s="1254"/>
      <c r="Q52" s="1254"/>
    </row>
    <row r="53" spans="1:18">
      <c r="A53" s="1829" t="s">
        <v>549</v>
      </c>
      <c r="B53" s="1829"/>
      <c r="C53" s="1829"/>
      <c r="D53" s="1829"/>
      <c r="E53" s="1829"/>
      <c r="F53" s="1829"/>
      <c r="G53" s="1829"/>
      <c r="H53" s="1829"/>
      <c r="I53" s="1829"/>
      <c r="J53" s="1829"/>
      <c r="K53" s="1829"/>
      <c r="L53" s="1829"/>
      <c r="M53" s="1829"/>
      <c r="N53" s="1829"/>
      <c r="O53" s="1829"/>
      <c r="P53" s="1829"/>
      <c r="Q53" s="1829"/>
    </row>
    <row r="54" spans="1:18">
      <c r="A54" s="1829"/>
      <c r="B54" s="1829"/>
      <c r="C54" s="1829"/>
      <c r="D54" s="1829"/>
      <c r="E54" s="1829"/>
      <c r="F54" s="1829"/>
      <c r="G54" s="1829"/>
      <c r="H54" s="1829"/>
      <c r="I54" s="1829"/>
      <c r="J54" s="1829"/>
      <c r="K54" s="1829"/>
      <c r="L54" s="1829"/>
      <c r="M54" s="1829"/>
      <c r="N54" s="1829"/>
      <c r="O54" s="1829"/>
      <c r="P54" s="1829"/>
      <c r="Q54" s="1829"/>
    </row>
    <row r="55" spans="1:18" ht="14.25">
      <c r="A55" s="1829" t="s">
        <v>553</v>
      </c>
      <c r="B55" s="1829"/>
      <c r="C55" s="1829"/>
      <c r="D55" s="1829"/>
      <c r="E55" s="1829"/>
      <c r="F55" s="1829"/>
      <c r="G55" s="1829"/>
      <c r="H55" s="1829"/>
      <c r="I55" s="1829"/>
      <c r="J55" s="1829"/>
      <c r="K55" s="1829"/>
      <c r="L55" s="1829"/>
      <c r="M55" s="1829"/>
      <c r="N55" s="1829"/>
      <c r="O55" s="1829"/>
      <c r="P55" s="1829"/>
      <c r="Q55" s="1829"/>
    </row>
    <row r="56" spans="1:18" ht="14.25" customHeight="1">
      <c r="A56" s="1829" t="s">
        <v>557</v>
      </c>
      <c r="B56" s="1829"/>
      <c r="C56" s="1829"/>
      <c r="D56" s="1829"/>
      <c r="E56" s="1829"/>
      <c r="F56" s="1829"/>
      <c r="G56" s="1829"/>
      <c r="H56" s="1829"/>
      <c r="I56" s="1829"/>
      <c r="J56" s="1829"/>
      <c r="K56" s="1829"/>
      <c r="L56" s="1829"/>
      <c r="M56" s="1829"/>
      <c r="N56" s="1829"/>
      <c r="O56" s="1829"/>
      <c r="P56" s="1829"/>
      <c r="Q56" s="1829"/>
    </row>
    <row r="786" spans="6:6">
      <c r="F786" s="231" t="s">
        <v>309</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A52:Q52"/>
    <mergeCell ref="A53:Q54"/>
    <mergeCell ref="A55:Q55"/>
    <mergeCell ref="B27:D27"/>
    <mergeCell ref="J27:K27"/>
    <mergeCell ref="B35:D35"/>
    <mergeCell ref="J35:K35"/>
    <mergeCell ref="B36:D36"/>
    <mergeCell ref="J36:K36"/>
    <mergeCell ref="B33:D33"/>
    <mergeCell ref="J33:K33"/>
    <mergeCell ref="B34:D34"/>
    <mergeCell ref="J34:K34"/>
    <mergeCell ref="B30:D30"/>
    <mergeCell ref="J30:K30"/>
    <mergeCell ref="B31:D31"/>
    <mergeCell ref="J31:K31"/>
    <mergeCell ref="B32:D32"/>
    <mergeCell ref="J32:K32"/>
    <mergeCell ref="B8:D8"/>
    <mergeCell ref="J8:K8"/>
    <mergeCell ref="B9:D9"/>
    <mergeCell ref="B11:D11"/>
    <mergeCell ref="J11:K11"/>
    <mergeCell ref="B12:D12"/>
    <mergeCell ref="J12:K12"/>
    <mergeCell ref="B13:D13"/>
    <mergeCell ref="J13:K13"/>
    <mergeCell ref="B14:D14"/>
    <mergeCell ref="J14:K14"/>
    <mergeCell ref="B15:D15"/>
    <mergeCell ref="J15:K15"/>
    <mergeCell ref="A1:R1"/>
    <mergeCell ref="A2:R2"/>
    <mergeCell ref="M4:R4"/>
    <mergeCell ref="B10:D10"/>
    <mergeCell ref="J10:K10"/>
    <mergeCell ref="A4:G4"/>
    <mergeCell ref="H4:L4"/>
    <mergeCell ref="J9:K9"/>
    <mergeCell ref="B5:D5"/>
    <mergeCell ref="J5:K5"/>
    <mergeCell ref="B6:D6"/>
    <mergeCell ref="J6:K6"/>
    <mergeCell ref="B7:D7"/>
    <mergeCell ref="J7:K7"/>
    <mergeCell ref="A43:C43"/>
    <mergeCell ref="A44:Q44"/>
    <mergeCell ref="A45:Q45"/>
    <mergeCell ref="A46:Q48"/>
    <mergeCell ref="A49:Q51"/>
    <mergeCell ref="B16:D16"/>
    <mergeCell ref="B17:D17"/>
    <mergeCell ref="J16:K16"/>
    <mergeCell ref="J17:K17"/>
    <mergeCell ref="J18:K18"/>
    <mergeCell ref="J26:K26"/>
    <mergeCell ref="J19:K19"/>
    <mergeCell ref="J20:K20"/>
    <mergeCell ref="B18:D18"/>
    <mergeCell ref="B19:D19"/>
    <mergeCell ref="B20:D20"/>
    <mergeCell ref="A56:Q56"/>
    <mergeCell ref="J21:K21"/>
    <mergeCell ref="J22:K22"/>
    <mergeCell ref="B21:D21"/>
    <mergeCell ref="B22:D22"/>
    <mergeCell ref="B29:D29"/>
    <mergeCell ref="J29:K29"/>
    <mergeCell ref="B23:D23"/>
    <mergeCell ref="B24:D24"/>
    <mergeCell ref="B25:D25"/>
    <mergeCell ref="J23:K23"/>
    <mergeCell ref="J24:K24"/>
    <mergeCell ref="J25:K25"/>
    <mergeCell ref="B28:D28"/>
    <mergeCell ref="J28:K28"/>
    <mergeCell ref="B26:D26"/>
  </mergeCells>
  <pageMargins left="0.7" right="0.7" top="0.75" bottom="0.75" header="0.3" footer="0.3"/>
  <pageSetup paperSize="5" scale="56" orientation="landscape" r:id="rId1"/>
  <headerFooter>
    <oddFooter>&amp;RPage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39"/>
  <sheetViews>
    <sheetView zoomScale="75" zoomScaleNormal="75" zoomScalePageLayoutView="75" workbookViewId="0">
      <selection activeCell="V145" sqref="V145"/>
    </sheetView>
  </sheetViews>
  <sheetFormatPr defaultColWidth="9.140625" defaultRowHeight="12.75"/>
  <cols>
    <col min="1" max="1" width="12.7109375" style="231" customWidth="1"/>
    <col min="2" max="2" width="13.28515625" style="231" customWidth="1"/>
    <col min="3" max="3" width="67.85546875" style="231" customWidth="1"/>
    <col min="4" max="4" width="11.7109375" style="231" customWidth="1"/>
    <col min="5" max="5" width="6.28515625" style="231" bestFit="1" customWidth="1"/>
    <col min="6" max="6" width="13.140625" style="231" bestFit="1" customWidth="1"/>
    <col min="7" max="7" width="39.140625" style="231" bestFit="1" customWidth="1"/>
    <col min="8" max="8" width="20" style="927" bestFit="1" customWidth="1"/>
    <col min="9" max="9" width="14.28515625" style="231" customWidth="1"/>
    <col min="10" max="10" width="11" style="231" bestFit="1" customWidth="1"/>
    <col min="11" max="11" width="2.42578125" style="231" bestFit="1" customWidth="1"/>
    <col min="12" max="12" width="18.140625" style="928" bestFit="1" customWidth="1"/>
    <col min="13" max="13" width="11" style="928" bestFit="1" customWidth="1"/>
    <col min="14" max="14" width="2.42578125" style="928" customWidth="1"/>
    <col min="15" max="15" width="19.42578125" style="928" bestFit="1" customWidth="1"/>
    <col min="16" max="16" width="3.85546875" style="928" bestFit="1" customWidth="1"/>
    <col min="17" max="17" width="19.42578125" style="928" customWidth="1"/>
    <col min="18" max="18" width="13.85546875" style="231" customWidth="1"/>
    <col min="19" max="19" width="24" style="929" customWidth="1"/>
    <col min="20" max="20" width="20.28515625" style="231" bestFit="1" customWidth="1"/>
    <col min="21" max="21" width="26.7109375" style="231" customWidth="1"/>
    <col min="22" max="22" width="14.42578125" style="231" customWidth="1"/>
    <col min="23" max="23" width="23.42578125" style="231" bestFit="1" customWidth="1"/>
    <col min="24" max="24" width="18" style="231" customWidth="1"/>
    <col min="25" max="25" width="9.140625" style="231"/>
    <col min="26" max="26" width="19.140625" style="231" bestFit="1" customWidth="1"/>
    <col min="27" max="27" width="19.85546875" style="231" bestFit="1" customWidth="1"/>
    <col min="28" max="28" width="10.140625" style="231" bestFit="1" customWidth="1"/>
    <col min="29" max="16384" width="9.140625" style="231"/>
  </cols>
  <sheetData>
    <row r="1" spans="1:27" s="1113" customFormat="1" ht="15">
      <c r="A1" s="1295" t="s">
        <v>591</v>
      </c>
      <c r="B1" s="1295"/>
      <c r="C1" s="1295"/>
      <c r="D1" s="1295"/>
      <c r="E1" s="1295"/>
      <c r="F1" s="1295"/>
      <c r="G1" s="1295"/>
      <c r="H1" s="1295"/>
      <c r="I1" s="1295"/>
      <c r="J1" s="1295"/>
      <c r="K1" s="1295"/>
      <c r="L1" s="1295"/>
      <c r="M1" s="1295"/>
      <c r="N1" s="1295"/>
      <c r="O1" s="1295"/>
      <c r="P1" s="1295"/>
      <c r="Q1" s="1295"/>
      <c r="R1" s="1295"/>
      <c r="S1" s="1295"/>
      <c r="T1" s="1295"/>
      <c r="U1" s="1295"/>
      <c r="V1" s="1295"/>
      <c r="W1" s="1295"/>
      <c r="X1" s="1295"/>
    </row>
    <row r="2" spans="1:27" s="1113" customFormat="1" ht="15">
      <c r="A2" s="1295" t="s">
        <v>590</v>
      </c>
      <c r="B2" s="1295"/>
      <c r="C2" s="1295"/>
      <c r="D2" s="1295"/>
      <c r="E2" s="1295"/>
      <c r="F2" s="1295"/>
      <c r="G2" s="1295"/>
      <c r="H2" s="1295"/>
      <c r="I2" s="1295"/>
      <c r="J2" s="1295"/>
      <c r="K2" s="1295"/>
      <c r="L2" s="1295"/>
      <c r="M2" s="1295"/>
      <c r="N2" s="1295"/>
      <c r="O2" s="1295"/>
      <c r="P2" s="1295"/>
      <c r="Q2" s="1295"/>
      <c r="R2" s="1295"/>
      <c r="S2" s="1295"/>
      <c r="T2" s="1295"/>
      <c r="U2" s="1295"/>
      <c r="V2" s="1295"/>
      <c r="W2" s="1295"/>
      <c r="X2" s="1295"/>
    </row>
    <row r="3" spans="1:27" s="1113" customFormat="1" ht="15" thickBot="1">
      <c r="F3" s="1128"/>
      <c r="H3" s="604"/>
      <c r="I3" s="5"/>
      <c r="J3" s="5"/>
      <c r="K3" s="5"/>
      <c r="L3" s="605"/>
      <c r="M3" s="605"/>
      <c r="N3" s="605"/>
      <c r="O3" s="605"/>
      <c r="P3" s="605"/>
      <c r="Q3" s="605"/>
      <c r="S3" s="606"/>
    </row>
    <row r="4" spans="1:27" s="1113" customFormat="1" ht="37.5" customHeight="1" thickBot="1">
      <c r="A4" s="1643" t="s">
        <v>78</v>
      </c>
      <c r="B4" s="1362" t="s">
        <v>0</v>
      </c>
      <c r="C4" s="1842" t="s">
        <v>41</v>
      </c>
      <c r="D4" s="1279"/>
      <c r="E4" s="1632"/>
      <c r="F4" s="1362" t="s">
        <v>42</v>
      </c>
      <c r="G4" s="1362" t="s">
        <v>138</v>
      </c>
      <c r="H4" s="1900" t="s">
        <v>566</v>
      </c>
      <c r="I4" s="1357" t="s">
        <v>8</v>
      </c>
      <c r="J4" s="1278" t="s">
        <v>567</v>
      </c>
      <c r="K4" s="1279"/>
      <c r="L4" s="1280"/>
      <c r="M4" s="1278" t="s">
        <v>568</v>
      </c>
      <c r="N4" s="1279"/>
      <c r="O4" s="1280"/>
      <c r="P4" s="1278" t="s">
        <v>569</v>
      </c>
      <c r="Q4" s="1280"/>
      <c r="R4" s="1643" t="s">
        <v>142</v>
      </c>
      <c r="S4" s="1902"/>
      <c r="T4" s="1903" t="s">
        <v>294</v>
      </c>
      <c r="U4" s="1646"/>
      <c r="V4" s="1904" t="s">
        <v>277</v>
      </c>
      <c r="W4" s="1905"/>
      <c r="X4" s="1906"/>
    </row>
    <row r="5" spans="1:27" s="1113" customFormat="1" ht="45.75" customHeight="1" thickBot="1">
      <c r="A5" s="1645"/>
      <c r="B5" s="1363"/>
      <c r="C5" s="607" t="s">
        <v>43</v>
      </c>
      <c r="D5" s="608" t="s">
        <v>44</v>
      </c>
      <c r="E5" s="607" t="s">
        <v>45</v>
      </c>
      <c r="F5" s="1363"/>
      <c r="G5" s="1363"/>
      <c r="H5" s="1901"/>
      <c r="I5" s="1358"/>
      <c r="J5" s="609" t="s">
        <v>0</v>
      </c>
      <c r="K5" s="610"/>
      <c r="L5" s="611" t="s">
        <v>229</v>
      </c>
      <c r="M5" s="612" t="s">
        <v>0</v>
      </c>
      <c r="N5" s="613"/>
      <c r="O5" s="614" t="s">
        <v>229</v>
      </c>
      <c r="P5" s="613"/>
      <c r="Q5" s="614" t="s">
        <v>229</v>
      </c>
      <c r="R5" s="909" t="s">
        <v>274</v>
      </c>
      <c r="S5" s="910" t="s">
        <v>275</v>
      </c>
      <c r="T5" s="909" t="s">
        <v>229</v>
      </c>
      <c r="U5" s="911" t="s">
        <v>227</v>
      </c>
      <c r="V5" s="909" t="s">
        <v>0</v>
      </c>
      <c r="W5" s="912" t="s">
        <v>227</v>
      </c>
      <c r="X5" s="913" t="s">
        <v>278</v>
      </c>
    </row>
    <row r="6" spans="1:27" s="1113" customFormat="1" ht="29.25" customHeight="1">
      <c r="A6" s="615">
        <v>1</v>
      </c>
      <c r="B6" s="616">
        <v>40086</v>
      </c>
      <c r="C6" s="617" t="s">
        <v>169</v>
      </c>
      <c r="D6" s="618" t="s">
        <v>125</v>
      </c>
      <c r="E6" s="618" t="s">
        <v>126</v>
      </c>
      <c r="F6" s="619" t="s">
        <v>17</v>
      </c>
      <c r="G6" s="618" t="s">
        <v>171</v>
      </c>
      <c r="H6" s="620">
        <v>1111111111</v>
      </c>
      <c r="I6" s="621" t="s">
        <v>37</v>
      </c>
      <c r="J6" s="622">
        <v>40182</v>
      </c>
      <c r="K6" s="623">
        <v>4</v>
      </c>
      <c r="L6" s="624">
        <v>156250000</v>
      </c>
      <c r="M6" s="622">
        <v>40182</v>
      </c>
      <c r="N6" s="623">
        <v>4</v>
      </c>
      <c r="O6" s="624">
        <v>156250000</v>
      </c>
      <c r="P6" s="623"/>
      <c r="Q6" s="624">
        <v>156250000</v>
      </c>
      <c r="R6" s="1885">
        <v>40193</v>
      </c>
      <c r="S6" s="1886">
        <v>156250000</v>
      </c>
      <c r="T6" s="1888">
        <v>0</v>
      </c>
      <c r="U6" s="1890" t="s">
        <v>171</v>
      </c>
      <c r="V6" s="625">
        <v>40207</v>
      </c>
      <c r="W6" s="958" t="s">
        <v>279</v>
      </c>
      <c r="X6" s="81">
        <v>20091872.420000002</v>
      </c>
      <c r="AA6" s="605"/>
    </row>
    <row r="7" spans="1:27" s="1113" customFormat="1" ht="29.25" customHeight="1">
      <c r="A7" s="1126"/>
      <c r="B7" s="626"/>
      <c r="C7" s="715"/>
      <c r="D7" s="715"/>
      <c r="E7" s="715"/>
      <c r="F7" s="1109"/>
      <c r="G7" s="715"/>
      <c r="H7" s="1116"/>
      <c r="I7" s="1153"/>
      <c r="J7" s="627"/>
      <c r="K7" s="628"/>
      <c r="L7" s="1151"/>
      <c r="M7" s="627"/>
      <c r="N7" s="628"/>
      <c r="O7" s="1151"/>
      <c r="P7" s="628"/>
      <c r="Q7" s="1151"/>
      <c r="R7" s="1876"/>
      <c r="S7" s="1887"/>
      <c r="T7" s="1889"/>
      <c r="U7" s="1884"/>
      <c r="V7" s="625">
        <v>40233</v>
      </c>
      <c r="W7" s="958" t="s">
        <v>343</v>
      </c>
      <c r="X7" s="81">
        <v>48922.020388332559</v>
      </c>
    </row>
    <row r="8" spans="1:27" s="1113" customFormat="1" ht="29.25" customHeight="1">
      <c r="A8" s="629">
        <v>2</v>
      </c>
      <c r="B8" s="49">
        <v>40086</v>
      </c>
      <c r="C8" s="630" t="s">
        <v>169</v>
      </c>
      <c r="D8" s="631" t="s">
        <v>125</v>
      </c>
      <c r="E8" s="631" t="s">
        <v>126</v>
      </c>
      <c r="F8" s="632" t="s">
        <v>17</v>
      </c>
      <c r="G8" s="631" t="s">
        <v>170</v>
      </c>
      <c r="H8" s="633">
        <v>2222222222</v>
      </c>
      <c r="I8" s="634" t="s">
        <v>37</v>
      </c>
      <c r="J8" s="635">
        <v>40182</v>
      </c>
      <c r="K8" s="636">
        <v>4</v>
      </c>
      <c r="L8" s="637">
        <v>200000000</v>
      </c>
      <c r="M8" s="635">
        <v>40182</v>
      </c>
      <c r="N8" s="636">
        <v>4</v>
      </c>
      <c r="O8" s="637">
        <v>200000000</v>
      </c>
      <c r="P8" s="636"/>
      <c r="Q8" s="637">
        <v>200000000</v>
      </c>
      <c r="R8" s="44">
        <v>40189</v>
      </c>
      <c r="S8" s="63">
        <v>34000000</v>
      </c>
      <c r="T8" s="638">
        <f>IF($L8&lt;&gt;0,$L8-$S8)</f>
        <v>166000000</v>
      </c>
      <c r="U8" s="11" t="s">
        <v>170</v>
      </c>
      <c r="V8" s="1135"/>
      <c r="W8" s="1112"/>
      <c r="X8" s="81"/>
    </row>
    <row r="9" spans="1:27" s="1113" customFormat="1" ht="29.25" customHeight="1">
      <c r="A9" s="639"/>
      <c r="B9" s="640"/>
      <c r="C9" s="641"/>
      <c r="D9" s="641"/>
      <c r="E9" s="641"/>
      <c r="F9" s="642"/>
      <c r="G9" s="641"/>
      <c r="H9" s="643"/>
      <c r="I9" s="644"/>
      <c r="J9" s="645"/>
      <c r="K9" s="646"/>
      <c r="L9" s="647"/>
      <c r="M9" s="645"/>
      <c r="N9" s="646"/>
      <c r="O9" s="647"/>
      <c r="P9" s="646"/>
      <c r="Q9" s="647"/>
      <c r="R9" s="1864">
        <v>40190</v>
      </c>
      <c r="S9" s="1896">
        <v>166000000</v>
      </c>
      <c r="T9" s="1897">
        <v>0</v>
      </c>
      <c r="U9" s="1898" t="s">
        <v>276</v>
      </c>
      <c r="V9" s="1150">
        <v>40207</v>
      </c>
      <c r="W9" s="715" t="s">
        <v>279</v>
      </c>
      <c r="X9" s="81">
        <v>502301.83</v>
      </c>
    </row>
    <row r="10" spans="1:27" s="1113" customFormat="1" ht="29.25" customHeight="1">
      <c r="A10" s="648"/>
      <c r="B10" s="649"/>
      <c r="C10" s="650"/>
      <c r="D10" s="650"/>
      <c r="E10" s="650"/>
      <c r="F10" s="94"/>
      <c r="G10" s="650"/>
      <c r="H10" s="651"/>
      <c r="I10" s="652"/>
      <c r="J10" s="653"/>
      <c r="K10" s="654"/>
      <c r="L10" s="655"/>
      <c r="M10" s="653"/>
      <c r="N10" s="654"/>
      <c r="O10" s="655"/>
      <c r="P10" s="654"/>
      <c r="Q10" s="655"/>
      <c r="R10" s="1876"/>
      <c r="S10" s="1887"/>
      <c r="T10" s="1889"/>
      <c r="U10" s="1899"/>
      <c r="V10" s="1150">
        <v>40233</v>
      </c>
      <c r="W10" s="715" t="s">
        <v>343</v>
      </c>
      <c r="X10" s="81">
        <v>1223.06</v>
      </c>
      <c r="AA10" s="656"/>
    </row>
    <row r="11" spans="1:27" s="1113" customFormat="1" ht="29.25" customHeight="1">
      <c r="A11" s="1138">
        <v>1</v>
      </c>
      <c r="B11" s="1117">
        <v>40086</v>
      </c>
      <c r="C11" s="714" t="s">
        <v>168</v>
      </c>
      <c r="D11" s="714" t="s">
        <v>125</v>
      </c>
      <c r="E11" s="1132" t="s">
        <v>126</v>
      </c>
      <c r="F11" s="1119" t="s">
        <v>17</v>
      </c>
      <c r="G11" s="714" t="s">
        <v>171</v>
      </c>
      <c r="H11" s="25">
        <v>1111111111.1099999</v>
      </c>
      <c r="I11" s="1123" t="s">
        <v>37</v>
      </c>
      <c r="J11" s="1147">
        <v>40259</v>
      </c>
      <c r="K11" s="1132">
        <v>6</v>
      </c>
      <c r="L11" s="657">
        <v>1244437500</v>
      </c>
      <c r="M11" s="658">
        <v>40375</v>
      </c>
      <c r="N11" s="659"/>
      <c r="O11" s="657">
        <v>856000000</v>
      </c>
      <c r="P11" s="1115"/>
      <c r="Q11" s="660">
        <v>580960000</v>
      </c>
      <c r="R11" s="44">
        <v>40227</v>
      </c>
      <c r="S11" s="63">
        <v>2444346.81</v>
      </c>
      <c r="T11" s="661">
        <f>$Q$11-S11</f>
        <v>578515653.19000006</v>
      </c>
      <c r="U11" s="662" t="s">
        <v>570</v>
      </c>
      <c r="V11" s="663"/>
      <c r="W11" s="664"/>
      <c r="X11" s="81"/>
      <c r="AA11" s="656"/>
    </row>
    <row r="12" spans="1:27" s="1113" customFormat="1" ht="29.25" customHeight="1">
      <c r="A12" s="1139"/>
      <c r="B12" s="1127"/>
      <c r="C12" s="665"/>
      <c r="D12" s="665"/>
      <c r="E12" s="1133"/>
      <c r="F12" s="1122"/>
      <c r="G12" s="665"/>
      <c r="H12" s="666"/>
      <c r="I12" s="716"/>
      <c r="J12" s="1148"/>
      <c r="K12" s="1133"/>
      <c r="L12" s="657"/>
      <c r="M12" s="658"/>
      <c r="N12" s="659"/>
      <c r="O12" s="657"/>
      <c r="P12" s="659"/>
      <c r="Q12" s="660"/>
      <c r="R12" s="44">
        <v>40283</v>
      </c>
      <c r="S12" s="63">
        <v>3533199.33</v>
      </c>
      <c r="T12" s="661">
        <f>T11-S12</f>
        <v>574982453.86000001</v>
      </c>
      <c r="U12" s="662" t="s">
        <v>570</v>
      </c>
      <c r="V12" s="663"/>
      <c r="W12" s="664"/>
      <c r="X12" s="81"/>
      <c r="AA12" s="656"/>
    </row>
    <row r="13" spans="1:27" s="1113" customFormat="1" ht="29.25" customHeight="1">
      <c r="A13" s="1139"/>
      <c r="B13" s="1127"/>
      <c r="C13" s="665"/>
      <c r="D13" s="665"/>
      <c r="E13" s="1133"/>
      <c r="F13" s="1122"/>
      <c r="G13" s="665"/>
      <c r="H13" s="666"/>
      <c r="I13" s="1124"/>
      <c r="J13" s="1148"/>
      <c r="K13" s="1133"/>
      <c r="L13" s="657"/>
      <c r="M13" s="658"/>
      <c r="N13" s="659"/>
      <c r="O13" s="657"/>
      <c r="P13" s="659"/>
      <c r="Q13" s="660"/>
      <c r="R13" s="44">
        <v>40436</v>
      </c>
      <c r="S13" s="63">
        <v>30011186.84</v>
      </c>
      <c r="T13" s="661">
        <f>T12-S13</f>
        <v>544971267.01999998</v>
      </c>
      <c r="U13" s="662" t="s">
        <v>570</v>
      </c>
      <c r="V13" s="663"/>
      <c r="W13" s="664"/>
      <c r="X13" s="81"/>
      <c r="AA13" s="656"/>
    </row>
    <row r="14" spans="1:27" s="1113" customFormat="1" ht="29.25" customHeight="1">
      <c r="A14" s="1139"/>
      <c r="B14" s="1127"/>
      <c r="C14" s="665"/>
      <c r="D14" s="665"/>
      <c r="E14" s="1133"/>
      <c r="F14" s="1122"/>
      <c r="G14" s="665"/>
      <c r="H14" s="666"/>
      <c r="I14" s="1124"/>
      <c r="J14" s="1148"/>
      <c r="K14" s="1133"/>
      <c r="L14" s="657"/>
      <c r="M14" s="658"/>
      <c r="N14" s="659"/>
      <c r="O14" s="657"/>
      <c r="P14" s="659"/>
      <c r="Q14" s="660"/>
      <c r="R14" s="44">
        <v>40497</v>
      </c>
      <c r="S14" s="63">
        <v>66463981.780000001</v>
      </c>
      <c r="T14" s="661">
        <f>T13-S14</f>
        <v>478507285.24000001</v>
      </c>
      <c r="U14" s="662" t="s">
        <v>570</v>
      </c>
      <c r="V14" s="663"/>
      <c r="W14" s="664"/>
      <c r="X14" s="81"/>
      <c r="AA14" s="656"/>
    </row>
    <row r="15" spans="1:27" s="1113" customFormat="1" ht="29.25" customHeight="1">
      <c r="A15" s="1139"/>
      <c r="B15" s="1127"/>
      <c r="C15" s="665"/>
      <c r="D15" s="665"/>
      <c r="E15" s="1133"/>
      <c r="F15" s="1122"/>
      <c r="G15" s="665"/>
      <c r="H15" s="666"/>
      <c r="I15" s="1124"/>
      <c r="J15" s="1148"/>
      <c r="K15" s="1133"/>
      <c r="L15" s="657"/>
      <c r="M15" s="658"/>
      <c r="N15" s="659"/>
      <c r="O15" s="657"/>
      <c r="P15" s="659"/>
      <c r="Q15" s="660"/>
      <c r="R15" s="44">
        <v>40526</v>
      </c>
      <c r="S15" s="63">
        <v>15844535.779999999</v>
      </c>
      <c r="T15" s="661">
        <f t="shared" ref="T15:T29" si="0">T14-S15</f>
        <v>462662749.46000004</v>
      </c>
      <c r="U15" s="662" t="s">
        <v>570</v>
      </c>
      <c r="V15" s="663"/>
      <c r="W15" s="664"/>
      <c r="X15" s="81"/>
      <c r="AA15" s="656"/>
    </row>
    <row r="16" spans="1:27" s="1113" customFormat="1" ht="29.25" customHeight="1">
      <c r="A16" s="1139"/>
      <c r="B16" s="1127"/>
      <c r="C16" s="665"/>
      <c r="D16" s="665"/>
      <c r="E16" s="1133"/>
      <c r="F16" s="1122"/>
      <c r="G16" s="665"/>
      <c r="H16" s="666"/>
      <c r="I16" s="1124"/>
      <c r="J16" s="1148"/>
      <c r="K16" s="1133"/>
      <c r="L16" s="657"/>
      <c r="M16" s="658"/>
      <c r="N16" s="659"/>
      <c r="O16" s="657"/>
      <c r="P16" s="659"/>
      <c r="Q16" s="660"/>
      <c r="R16" s="44">
        <v>40557</v>
      </c>
      <c r="S16" s="63">
        <v>13677726.439999999</v>
      </c>
      <c r="T16" s="661">
        <f t="shared" si="0"/>
        <v>448985023.02000004</v>
      </c>
      <c r="U16" s="662" t="s">
        <v>570</v>
      </c>
      <c r="V16" s="663"/>
      <c r="W16" s="664"/>
      <c r="X16" s="81"/>
      <c r="AA16" s="656"/>
    </row>
    <row r="17" spans="1:27" s="1113" customFormat="1" ht="29.25" customHeight="1">
      <c r="A17" s="1139"/>
      <c r="B17" s="1127"/>
      <c r="C17" s="665"/>
      <c r="D17" s="665"/>
      <c r="E17" s="1133"/>
      <c r="F17" s="1122"/>
      <c r="G17" s="665"/>
      <c r="H17" s="666"/>
      <c r="I17" s="1124"/>
      <c r="J17" s="1148"/>
      <c r="K17" s="1133"/>
      <c r="L17" s="657"/>
      <c r="M17" s="658"/>
      <c r="N17" s="659"/>
      <c r="O17" s="657"/>
      <c r="P17" s="659"/>
      <c r="Q17" s="660"/>
      <c r="R17" s="44">
        <v>40588</v>
      </c>
      <c r="S17" s="63">
        <v>48523844.579999998</v>
      </c>
      <c r="T17" s="661">
        <f t="shared" si="0"/>
        <v>400461178.44000006</v>
      </c>
      <c r="U17" s="662" t="s">
        <v>570</v>
      </c>
      <c r="V17" s="663"/>
      <c r="W17" s="664"/>
      <c r="X17" s="81"/>
      <c r="AA17" s="656"/>
    </row>
    <row r="18" spans="1:27" s="1113" customFormat="1" ht="29.25" customHeight="1">
      <c r="A18" s="1139"/>
      <c r="B18" s="1127"/>
      <c r="C18" s="665"/>
      <c r="D18" s="665"/>
      <c r="E18" s="1133"/>
      <c r="F18" s="1122"/>
      <c r="G18" s="665"/>
      <c r="H18" s="666"/>
      <c r="I18" s="1124"/>
      <c r="J18" s="1148"/>
      <c r="K18" s="1133"/>
      <c r="L18" s="657"/>
      <c r="M18" s="658"/>
      <c r="N18" s="659"/>
      <c r="O18" s="657"/>
      <c r="P18" s="659"/>
      <c r="Q18" s="660"/>
      <c r="R18" s="44">
        <v>40616</v>
      </c>
      <c r="S18" s="63">
        <v>68765544.25</v>
      </c>
      <c r="T18" s="661">
        <f t="shared" si="0"/>
        <v>331695634.19000006</v>
      </c>
      <c r="U18" s="662" t="s">
        <v>570</v>
      </c>
      <c r="V18" s="663"/>
      <c r="W18" s="664"/>
      <c r="X18" s="81"/>
      <c r="AA18" s="656"/>
    </row>
    <row r="19" spans="1:27" s="1113" customFormat="1" ht="29.25" customHeight="1">
      <c r="A19" s="1139"/>
      <c r="B19" s="1127"/>
      <c r="C19" s="665"/>
      <c r="D19" s="665"/>
      <c r="E19" s="1133"/>
      <c r="F19" s="1122"/>
      <c r="G19" s="665"/>
      <c r="H19" s="666"/>
      <c r="I19" s="1124"/>
      <c r="J19" s="1148"/>
      <c r="K19" s="1133"/>
      <c r="L19" s="657"/>
      <c r="M19" s="658"/>
      <c r="N19" s="659"/>
      <c r="O19" s="657"/>
      <c r="P19" s="659"/>
      <c r="Q19" s="660"/>
      <c r="R19" s="44">
        <v>40647</v>
      </c>
      <c r="S19" s="63">
        <v>77704254.329999998</v>
      </c>
      <c r="T19" s="661">
        <f t="shared" si="0"/>
        <v>253991379.86000007</v>
      </c>
      <c r="U19" s="662" t="s">
        <v>570</v>
      </c>
      <c r="V19" s="663"/>
      <c r="W19" s="664"/>
      <c r="X19" s="81"/>
      <c r="AA19" s="656"/>
    </row>
    <row r="20" spans="1:27" s="1113" customFormat="1" ht="29.25" customHeight="1">
      <c r="A20" s="1139"/>
      <c r="B20" s="1127"/>
      <c r="C20" s="665"/>
      <c r="D20" s="665"/>
      <c r="E20" s="1133"/>
      <c r="F20" s="1122"/>
      <c r="G20" s="665"/>
      <c r="H20" s="666"/>
      <c r="I20" s="1124"/>
      <c r="J20" s="1148"/>
      <c r="K20" s="1133"/>
      <c r="L20" s="657"/>
      <c r="M20" s="658"/>
      <c r="N20" s="659"/>
      <c r="O20" s="657"/>
      <c r="P20" s="659"/>
      <c r="Q20" s="660"/>
      <c r="R20" s="44">
        <v>40683</v>
      </c>
      <c r="S20" s="63">
        <v>28883732.629999999</v>
      </c>
      <c r="T20" s="661">
        <f t="shared" si="0"/>
        <v>225107647.23000008</v>
      </c>
      <c r="U20" s="662" t="s">
        <v>570</v>
      </c>
      <c r="V20" s="663"/>
      <c r="W20" s="664"/>
      <c r="X20" s="81"/>
      <c r="AA20" s="656"/>
    </row>
    <row r="21" spans="1:27" s="1113" customFormat="1" ht="29.25" customHeight="1">
      <c r="A21" s="1139"/>
      <c r="B21" s="1127"/>
      <c r="C21" s="665"/>
      <c r="D21" s="665"/>
      <c r="E21" s="1133"/>
      <c r="F21" s="1122"/>
      <c r="G21" s="665"/>
      <c r="H21" s="666"/>
      <c r="I21" s="1124"/>
      <c r="J21" s="1148"/>
      <c r="K21" s="1133"/>
      <c r="L21" s="657"/>
      <c r="M21" s="658"/>
      <c r="N21" s="659"/>
      <c r="O21" s="657"/>
      <c r="P21" s="659"/>
      <c r="Q21" s="660"/>
      <c r="R21" s="44">
        <v>40708</v>
      </c>
      <c r="S21" s="63">
        <v>9129708.8200000003</v>
      </c>
      <c r="T21" s="661">
        <f t="shared" si="0"/>
        <v>215977938.41000009</v>
      </c>
      <c r="U21" s="662" t="s">
        <v>570</v>
      </c>
      <c r="V21" s="663"/>
      <c r="W21" s="664"/>
      <c r="X21" s="81"/>
      <c r="AA21" s="656"/>
    </row>
    <row r="22" spans="1:27" s="1113" customFormat="1" ht="29.25" customHeight="1">
      <c r="A22" s="1139"/>
      <c r="B22" s="1127"/>
      <c r="C22" s="665"/>
      <c r="D22" s="665"/>
      <c r="E22" s="1133"/>
      <c r="F22" s="1122"/>
      <c r="G22" s="665"/>
      <c r="H22" s="666"/>
      <c r="I22" s="1124"/>
      <c r="J22" s="1148"/>
      <c r="K22" s="1133"/>
      <c r="L22" s="657"/>
      <c r="M22" s="658"/>
      <c r="N22" s="659"/>
      <c r="O22" s="657"/>
      <c r="P22" s="659"/>
      <c r="Q22" s="660"/>
      <c r="R22" s="44">
        <v>40739</v>
      </c>
      <c r="S22" s="63">
        <v>31061746.91</v>
      </c>
      <c r="T22" s="661">
        <f t="shared" si="0"/>
        <v>184916191.50000009</v>
      </c>
      <c r="U22" s="662" t="s">
        <v>570</v>
      </c>
      <c r="V22" s="663"/>
      <c r="W22" s="664"/>
      <c r="X22" s="81"/>
      <c r="AA22" s="656"/>
    </row>
    <row r="23" spans="1:27" s="1113" customFormat="1" ht="29.25" customHeight="1">
      <c r="A23" s="1139"/>
      <c r="B23" s="1127"/>
      <c r="C23" s="665"/>
      <c r="D23" s="665"/>
      <c r="E23" s="1133"/>
      <c r="F23" s="1122"/>
      <c r="G23" s="665"/>
      <c r="H23" s="666"/>
      <c r="I23" s="1124"/>
      <c r="J23" s="1148"/>
      <c r="K23" s="1133"/>
      <c r="L23" s="657"/>
      <c r="M23" s="658"/>
      <c r="N23" s="659"/>
      <c r="O23" s="657"/>
      <c r="P23" s="659"/>
      <c r="Q23" s="660"/>
      <c r="R23" s="44">
        <v>40767</v>
      </c>
      <c r="S23" s="63">
        <v>10381214.060000001</v>
      </c>
      <c r="T23" s="661">
        <f t="shared" si="0"/>
        <v>174534977.44000009</v>
      </c>
      <c r="U23" s="662" t="s">
        <v>570</v>
      </c>
      <c r="V23" s="663"/>
      <c r="W23" s="664"/>
      <c r="X23" s="81"/>
      <c r="AA23" s="656"/>
    </row>
    <row r="24" spans="1:27" s="1113" customFormat="1" ht="29.25" customHeight="1">
      <c r="A24" s="1139"/>
      <c r="B24" s="1127"/>
      <c r="C24" s="665"/>
      <c r="D24" s="665"/>
      <c r="E24" s="1133"/>
      <c r="F24" s="1122"/>
      <c r="G24" s="665"/>
      <c r="H24" s="666"/>
      <c r="I24" s="1124"/>
      <c r="J24" s="1148"/>
      <c r="K24" s="1133"/>
      <c r="L24" s="657"/>
      <c r="M24" s="658"/>
      <c r="N24" s="659"/>
      <c r="O24" s="657"/>
      <c r="P24" s="659"/>
      <c r="Q24" s="660"/>
      <c r="R24" s="44">
        <v>40833</v>
      </c>
      <c r="S24" s="63">
        <v>6230731.1600000001</v>
      </c>
      <c r="T24" s="661">
        <f t="shared" si="0"/>
        <v>168304246.28000009</v>
      </c>
      <c r="U24" s="662" t="s">
        <v>570</v>
      </c>
      <c r="V24" s="663"/>
      <c r="W24" s="664"/>
      <c r="X24" s="81"/>
      <c r="AA24" s="656"/>
    </row>
    <row r="25" spans="1:27" s="1113" customFormat="1" ht="29.25" customHeight="1">
      <c r="A25" s="1139"/>
      <c r="B25" s="1127"/>
      <c r="C25" s="665"/>
      <c r="D25" s="665"/>
      <c r="E25" s="1133"/>
      <c r="F25" s="1122"/>
      <c r="G25" s="665"/>
      <c r="H25" s="666"/>
      <c r="I25" s="1124"/>
      <c r="J25" s="1148"/>
      <c r="K25" s="1133"/>
      <c r="L25" s="657"/>
      <c r="M25" s="658"/>
      <c r="N25" s="659"/>
      <c r="O25" s="657"/>
      <c r="P25" s="659"/>
      <c r="Q25" s="660"/>
      <c r="R25" s="44">
        <v>40891</v>
      </c>
      <c r="S25" s="63">
        <v>1183958.5</v>
      </c>
      <c r="T25" s="661">
        <f t="shared" si="0"/>
        <v>167120287.78000009</v>
      </c>
      <c r="U25" s="662" t="s">
        <v>570</v>
      </c>
      <c r="V25" s="663"/>
      <c r="W25" s="664"/>
      <c r="X25" s="81"/>
      <c r="Z25" s="667"/>
      <c r="AA25" s="656"/>
    </row>
    <row r="26" spans="1:27" s="1113" customFormat="1" ht="29.25" customHeight="1">
      <c r="A26" s="1139"/>
      <c r="B26" s="1127"/>
      <c r="C26" s="665"/>
      <c r="D26" s="665"/>
      <c r="E26" s="1133"/>
      <c r="F26" s="1122"/>
      <c r="G26" s="665"/>
      <c r="H26" s="666"/>
      <c r="I26" s="1124"/>
      <c r="J26" s="1148"/>
      <c r="K26" s="1133"/>
      <c r="L26" s="657"/>
      <c r="M26" s="658"/>
      <c r="N26" s="659"/>
      <c r="O26" s="657"/>
      <c r="P26" s="659"/>
      <c r="Q26" s="660"/>
      <c r="R26" s="44">
        <v>40925</v>
      </c>
      <c r="S26" s="63">
        <v>1096185.1100000001</v>
      </c>
      <c r="T26" s="661">
        <f t="shared" si="0"/>
        <v>166024102.67000008</v>
      </c>
      <c r="U26" s="662" t="s">
        <v>570</v>
      </c>
      <c r="V26" s="663"/>
      <c r="W26" s="664"/>
      <c r="X26" s="81"/>
      <c r="Z26" s="656"/>
      <c r="AA26" s="656"/>
    </row>
    <row r="27" spans="1:27" s="1113" customFormat="1" ht="29.25" customHeight="1">
      <c r="A27" s="1139"/>
      <c r="B27" s="1127"/>
      <c r="C27" s="665"/>
      <c r="D27" s="665"/>
      <c r="E27" s="1133"/>
      <c r="F27" s="1122"/>
      <c r="G27" s="665"/>
      <c r="H27" s="666"/>
      <c r="I27" s="1124"/>
      <c r="J27" s="1148"/>
      <c r="K27" s="1133"/>
      <c r="L27" s="657"/>
      <c r="M27" s="658"/>
      <c r="N27" s="659"/>
      <c r="O27" s="657"/>
      <c r="P27" s="659"/>
      <c r="Q27" s="660"/>
      <c r="R27" s="44">
        <v>40953</v>
      </c>
      <c r="S27" s="63">
        <v>1601687.56</v>
      </c>
      <c r="T27" s="661">
        <f t="shared" si="0"/>
        <v>164422415.11000007</v>
      </c>
      <c r="U27" s="662" t="s">
        <v>570</v>
      </c>
      <c r="V27" s="663"/>
      <c r="W27" s="664"/>
      <c r="X27" s="81"/>
      <c r="AA27" s="656"/>
    </row>
    <row r="28" spans="1:27" s="1113" customFormat="1" ht="29.25" customHeight="1">
      <c r="A28" s="1139"/>
      <c r="B28" s="1127"/>
      <c r="C28" s="665"/>
      <c r="D28" s="665"/>
      <c r="E28" s="1133"/>
      <c r="F28" s="1122"/>
      <c r="G28" s="665"/>
      <c r="H28" s="666"/>
      <c r="I28" s="1124"/>
      <c r="J28" s="1148"/>
      <c r="K28" s="1133"/>
      <c r="L28" s="657"/>
      <c r="M28" s="658"/>
      <c r="N28" s="659"/>
      <c r="O28" s="657"/>
      <c r="P28" s="659"/>
      <c r="Q28" s="660"/>
      <c r="R28" s="44">
        <v>40982</v>
      </c>
      <c r="S28" s="63">
        <v>3035545.5</v>
      </c>
      <c r="T28" s="661">
        <f t="shared" si="0"/>
        <v>161386869.61000007</v>
      </c>
      <c r="U28" s="662" t="s">
        <v>570</v>
      </c>
      <c r="V28" s="663"/>
      <c r="W28" s="664"/>
      <c r="X28" s="81"/>
      <c r="AA28" s="656"/>
    </row>
    <row r="29" spans="1:27" s="1113" customFormat="1" ht="29.25" customHeight="1">
      <c r="A29" s="1139"/>
      <c r="B29" s="1127"/>
      <c r="C29" s="665"/>
      <c r="D29" s="665"/>
      <c r="E29" s="1133"/>
      <c r="F29" s="1122"/>
      <c r="G29" s="665"/>
      <c r="H29" s="666"/>
      <c r="I29" s="1124"/>
      <c r="J29" s="1148"/>
      <c r="K29" s="1133"/>
      <c r="L29" s="657"/>
      <c r="M29" s="658"/>
      <c r="N29" s="659"/>
      <c r="O29" s="657"/>
      <c r="P29" s="659"/>
      <c r="Q29" s="660"/>
      <c r="R29" s="1864">
        <v>40997</v>
      </c>
      <c r="S29" s="1867">
        <v>161386869.61000001</v>
      </c>
      <c r="T29" s="1759">
        <f t="shared" si="0"/>
        <v>0</v>
      </c>
      <c r="U29" s="1882" t="s">
        <v>570</v>
      </c>
      <c r="V29" s="1">
        <v>40997</v>
      </c>
      <c r="W29" s="133" t="s">
        <v>279</v>
      </c>
      <c r="X29" s="81">
        <v>56390209.140000001</v>
      </c>
      <c r="Z29" s="667"/>
      <c r="AA29" s="656"/>
    </row>
    <row r="30" spans="1:27" s="1113" customFormat="1" ht="29.25" customHeight="1">
      <c r="A30" s="1139"/>
      <c r="B30" s="1127"/>
      <c r="C30" s="665"/>
      <c r="D30" s="665"/>
      <c r="E30" s="1133"/>
      <c r="F30" s="1122"/>
      <c r="G30" s="665"/>
      <c r="H30" s="666"/>
      <c r="I30" s="1124"/>
      <c r="J30" s="1148"/>
      <c r="K30" s="1133"/>
      <c r="L30" s="657"/>
      <c r="M30" s="658"/>
      <c r="N30" s="659"/>
      <c r="O30" s="657"/>
      <c r="P30" s="659"/>
      <c r="Q30" s="660"/>
      <c r="R30" s="1865"/>
      <c r="S30" s="1868"/>
      <c r="T30" s="1760"/>
      <c r="U30" s="1883"/>
      <c r="V30" s="1">
        <v>41130</v>
      </c>
      <c r="W30" s="133" t="s">
        <v>279</v>
      </c>
      <c r="X30" s="81">
        <v>1056751</v>
      </c>
      <c r="Z30" s="667"/>
      <c r="AA30" s="656"/>
    </row>
    <row r="31" spans="1:27" s="1113" customFormat="1" ht="29.25" customHeight="1">
      <c r="A31" s="1139"/>
      <c r="B31" s="1127"/>
      <c r="C31" s="665"/>
      <c r="D31" s="665"/>
      <c r="E31" s="1133"/>
      <c r="F31" s="1122"/>
      <c r="G31" s="665"/>
      <c r="H31" s="666"/>
      <c r="I31" s="1124"/>
      <c r="J31" s="1148"/>
      <c r="K31" s="1133"/>
      <c r="L31" s="657"/>
      <c r="M31" s="658"/>
      <c r="N31" s="659"/>
      <c r="O31" s="657"/>
      <c r="P31" s="659"/>
      <c r="Q31" s="660"/>
      <c r="R31" s="1865"/>
      <c r="S31" s="1868"/>
      <c r="T31" s="1760"/>
      <c r="U31" s="1883"/>
      <c r="V31" s="1">
        <v>41180</v>
      </c>
      <c r="W31" s="133" t="s">
        <v>343</v>
      </c>
      <c r="X31" s="81">
        <v>18772.28</v>
      </c>
      <c r="Z31" s="667"/>
      <c r="AA31" s="656"/>
    </row>
    <row r="32" spans="1:27" s="1113" customFormat="1" ht="29.25" customHeight="1">
      <c r="A32" s="1139"/>
      <c r="B32" s="1127"/>
      <c r="C32" s="665"/>
      <c r="D32" s="665"/>
      <c r="E32" s="1133"/>
      <c r="F32" s="1122"/>
      <c r="G32" s="665"/>
      <c r="H32" s="666"/>
      <c r="I32" s="1124"/>
      <c r="J32" s="1148"/>
      <c r="K32" s="1133"/>
      <c r="L32" s="657"/>
      <c r="M32" s="658"/>
      <c r="N32" s="659"/>
      <c r="O32" s="657"/>
      <c r="P32" s="659"/>
      <c r="Q32" s="660"/>
      <c r="R32" s="1865"/>
      <c r="S32" s="1868"/>
      <c r="T32" s="1760"/>
      <c r="U32" s="1883"/>
      <c r="V32" s="1">
        <v>41429</v>
      </c>
      <c r="W32" s="35" t="s">
        <v>630</v>
      </c>
      <c r="X32" s="81">
        <v>69399.31</v>
      </c>
      <c r="Z32" s="667"/>
      <c r="AA32" s="656"/>
    </row>
    <row r="33" spans="1:27" s="1113" customFormat="1" ht="29.25" customHeight="1">
      <c r="A33" s="1139"/>
      <c r="B33" s="1127"/>
      <c r="C33" s="665"/>
      <c r="D33" s="665"/>
      <c r="E33" s="1133"/>
      <c r="F33" s="1122"/>
      <c r="G33" s="665"/>
      <c r="H33" s="666"/>
      <c r="I33" s="1124"/>
      <c r="J33" s="1148"/>
      <c r="K33" s="1133"/>
      <c r="L33" s="657"/>
      <c r="M33" s="658"/>
      <c r="N33" s="659"/>
      <c r="O33" s="657"/>
      <c r="P33" s="659"/>
      <c r="Q33" s="660"/>
      <c r="R33" s="1876"/>
      <c r="S33" s="1592"/>
      <c r="T33" s="1761"/>
      <c r="U33" s="1884"/>
      <c r="V33" s="1">
        <v>41463</v>
      </c>
      <c r="W33" s="133" t="s">
        <v>634</v>
      </c>
      <c r="X33" s="81">
        <v>64443.65</v>
      </c>
      <c r="Z33" s="667"/>
      <c r="AA33" s="656"/>
    </row>
    <row r="34" spans="1:27" s="1111" customFormat="1" ht="29.25" customHeight="1">
      <c r="A34" s="1138">
        <v>2</v>
      </c>
      <c r="B34" s="1117">
        <v>40086</v>
      </c>
      <c r="C34" s="1136" t="s">
        <v>168</v>
      </c>
      <c r="D34" s="1132" t="s">
        <v>125</v>
      </c>
      <c r="E34" s="1132" t="s">
        <v>126</v>
      </c>
      <c r="F34" s="1119" t="s">
        <v>17</v>
      </c>
      <c r="G34" s="1132" t="s">
        <v>170</v>
      </c>
      <c r="H34" s="1121">
        <v>2222222222.2199998</v>
      </c>
      <c r="I34" s="1110" t="s">
        <v>37</v>
      </c>
      <c r="J34" s="1147">
        <v>40259</v>
      </c>
      <c r="K34" s="1132">
        <v>6</v>
      </c>
      <c r="L34" s="1149">
        <v>2488875000</v>
      </c>
      <c r="M34" s="668">
        <v>40812</v>
      </c>
      <c r="N34" s="669">
        <v>8</v>
      </c>
      <c r="O34" s="670">
        <v>1161920000</v>
      </c>
      <c r="P34" s="669"/>
      <c r="Q34" s="670">
        <v>1161920000</v>
      </c>
      <c r="R34" s="1">
        <v>40227</v>
      </c>
      <c r="S34" s="914">
        <v>4888718.07</v>
      </c>
      <c r="T34" s="671">
        <f>O34-S34</f>
        <v>1157031281.9300001</v>
      </c>
      <c r="U34" s="11" t="s">
        <v>170</v>
      </c>
      <c r="V34" s="663"/>
      <c r="W34" s="133"/>
      <c r="X34" s="81"/>
      <c r="AA34" s="672"/>
    </row>
    <row r="35" spans="1:27" s="1111" customFormat="1" ht="29.25" customHeight="1">
      <c r="A35" s="639"/>
      <c r="B35" s="640"/>
      <c r="C35" s="641"/>
      <c r="D35" s="641"/>
      <c r="E35" s="641"/>
      <c r="F35" s="642"/>
      <c r="G35" s="641"/>
      <c r="H35" s="643"/>
      <c r="I35" s="644"/>
      <c r="J35" s="645"/>
      <c r="K35" s="641"/>
      <c r="L35" s="647"/>
      <c r="M35" s="645"/>
      <c r="N35" s="643"/>
      <c r="O35" s="647"/>
      <c r="P35" s="643"/>
      <c r="Q35" s="673"/>
      <c r="R35" s="1">
        <v>40283</v>
      </c>
      <c r="S35" s="914">
        <v>7066434</v>
      </c>
      <c r="T35" s="671">
        <f t="shared" ref="T35:T46" si="1">T34-S35</f>
        <v>1149964847.9300001</v>
      </c>
      <c r="U35" s="11" t="s">
        <v>170</v>
      </c>
      <c r="V35" s="663"/>
      <c r="W35" s="133"/>
      <c r="X35" s="81"/>
      <c r="AA35" s="672"/>
    </row>
    <row r="36" spans="1:27" s="1111" customFormat="1" ht="29.25" customHeight="1">
      <c r="A36" s="639"/>
      <c r="B36" s="640"/>
      <c r="C36" s="641"/>
      <c r="D36" s="641"/>
      <c r="E36" s="641"/>
      <c r="F36" s="642"/>
      <c r="G36" s="641"/>
      <c r="H36" s="643"/>
      <c r="I36" s="644"/>
      <c r="J36" s="645"/>
      <c r="K36" s="641"/>
      <c r="L36" s="647"/>
      <c r="M36" s="645"/>
      <c r="N36" s="643"/>
      <c r="O36" s="647"/>
      <c r="P36" s="643"/>
      <c r="Q36" s="673"/>
      <c r="R36" s="1">
        <v>40436</v>
      </c>
      <c r="S36" s="915">
        <v>60022673.780000001</v>
      </c>
      <c r="T36" s="671">
        <f t="shared" si="1"/>
        <v>1089942174.1500001</v>
      </c>
      <c r="U36" s="113" t="s">
        <v>170</v>
      </c>
      <c r="V36" s="663"/>
      <c r="W36" s="133"/>
      <c r="X36" s="81"/>
      <c r="AA36" s="672"/>
    </row>
    <row r="37" spans="1:27" s="1111" customFormat="1" ht="29.25" customHeight="1">
      <c r="A37" s="639"/>
      <c r="B37" s="640"/>
      <c r="C37" s="641"/>
      <c r="D37" s="641"/>
      <c r="E37" s="641"/>
      <c r="F37" s="642"/>
      <c r="G37" s="641"/>
      <c r="H37" s="674"/>
      <c r="I37" s="675"/>
      <c r="J37" s="645"/>
      <c r="K37" s="641"/>
      <c r="L37" s="676"/>
      <c r="M37" s="645"/>
      <c r="N37" s="677"/>
      <c r="O37" s="676"/>
      <c r="P37" s="643"/>
      <c r="Q37" s="673"/>
      <c r="R37" s="1">
        <v>40497</v>
      </c>
      <c r="S37" s="916">
        <v>132928628.17</v>
      </c>
      <c r="T37" s="671">
        <f t="shared" si="1"/>
        <v>957013545.98000014</v>
      </c>
      <c r="U37" s="113" t="s">
        <v>170</v>
      </c>
      <c r="V37" s="663"/>
      <c r="W37" s="133"/>
      <c r="X37" s="81"/>
      <c r="AA37" s="672"/>
    </row>
    <row r="38" spans="1:27" s="1111" customFormat="1" ht="29.25" customHeight="1">
      <c r="A38" s="639"/>
      <c r="B38" s="640"/>
      <c r="C38" s="641"/>
      <c r="D38" s="641"/>
      <c r="E38" s="641"/>
      <c r="F38" s="642"/>
      <c r="G38" s="641"/>
      <c r="H38" s="674"/>
      <c r="I38" s="675"/>
      <c r="J38" s="645"/>
      <c r="K38" s="641"/>
      <c r="L38" s="676"/>
      <c r="M38" s="645"/>
      <c r="N38" s="677"/>
      <c r="O38" s="676"/>
      <c r="P38" s="643"/>
      <c r="Q38" s="673"/>
      <c r="R38" s="625">
        <v>40526</v>
      </c>
      <c r="S38" s="917">
        <v>31689230</v>
      </c>
      <c r="T38" s="678">
        <f t="shared" si="1"/>
        <v>925324315.98000014</v>
      </c>
      <c r="U38" s="679" t="s">
        <v>170</v>
      </c>
      <c r="V38" s="663"/>
      <c r="W38" s="133"/>
      <c r="X38" s="81"/>
      <c r="AA38" s="672"/>
    </row>
    <row r="39" spans="1:27" s="1111" customFormat="1" ht="29.25" customHeight="1">
      <c r="A39" s="639"/>
      <c r="B39" s="640"/>
      <c r="C39" s="641"/>
      <c r="D39" s="641"/>
      <c r="E39" s="641"/>
      <c r="F39" s="642"/>
      <c r="G39" s="641"/>
      <c r="H39" s="674"/>
      <c r="I39" s="675"/>
      <c r="J39" s="645"/>
      <c r="K39" s="641"/>
      <c r="L39" s="676"/>
      <c r="M39" s="645"/>
      <c r="N39" s="677"/>
      <c r="O39" s="676"/>
      <c r="P39" s="643"/>
      <c r="Q39" s="673"/>
      <c r="R39" s="1">
        <v>40192</v>
      </c>
      <c r="S39" s="916">
        <v>27355590</v>
      </c>
      <c r="T39" s="671">
        <f t="shared" si="1"/>
        <v>897968725.98000014</v>
      </c>
      <c r="U39" s="113" t="s">
        <v>170</v>
      </c>
      <c r="V39" s="663"/>
      <c r="W39" s="133"/>
      <c r="X39" s="81"/>
      <c r="AA39" s="672"/>
    </row>
    <row r="40" spans="1:27" s="1111" customFormat="1" ht="29.25" customHeight="1">
      <c r="A40" s="639"/>
      <c r="B40" s="640"/>
      <c r="C40" s="641"/>
      <c r="D40" s="641"/>
      <c r="E40" s="641"/>
      <c r="F40" s="642"/>
      <c r="G40" s="641"/>
      <c r="H40" s="674"/>
      <c r="I40" s="675"/>
      <c r="J40" s="645"/>
      <c r="K40" s="641"/>
      <c r="L40" s="676"/>
      <c r="M40" s="645"/>
      <c r="N40" s="677"/>
      <c r="O40" s="676"/>
      <c r="P40" s="643"/>
      <c r="Q40" s="673"/>
      <c r="R40" s="1">
        <v>40588</v>
      </c>
      <c r="S40" s="916">
        <v>92300138.319999993</v>
      </c>
      <c r="T40" s="671">
        <f t="shared" si="1"/>
        <v>805668587.66000009</v>
      </c>
      <c r="U40" s="113" t="s">
        <v>170</v>
      </c>
      <c r="V40" s="663"/>
      <c r="W40" s="133"/>
      <c r="X40" s="81"/>
      <c r="AA40" s="672"/>
    </row>
    <row r="41" spans="1:27" s="1111" customFormat="1" ht="29.25" customHeight="1">
      <c r="A41" s="639"/>
      <c r="B41" s="640"/>
      <c r="C41" s="641"/>
      <c r="D41" s="641"/>
      <c r="E41" s="641"/>
      <c r="F41" s="642"/>
      <c r="G41" s="641"/>
      <c r="H41" s="674"/>
      <c r="I41" s="675"/>
      <c r="J41" s="645"/>
      <c r="K41" s="641"/>
      <c r="L41" s="676"/>
      <c r="M41" s="645"/>
      <c r="N41" s="677"/>
      <c r="O41" s="676"/>
      <c r="P41" s="643"/>
      <c r="Q41" s="673"/>
      <c r="R41" s="635">
        <v>40616</v>
      </c>
      <c r="S41" s="918">
        <v>128027535.81</v>
      </c>
      <c r="T41" s="680">
        <f t="shared" si="1"/>
        <v>677641051.85000014</v>
      </c>
      <c r="U41" s="681" t="s">
        <v>170</v>
      </c>
      <c r="V41" s="682"/>
      <c r="W41" s="683"/>
      <c r="X41" s="81"/>
      <c r="AA41" s="672"/>
    </row>
    <row r="42" spans="1:27" s="1111" customFormat="1" ht="29.25" customHeight="1">
      <c r="A42" s="639"/>
      <c r="B42" s="640"/>
      <c r="C42" s="641"/>
      <c r="D42" s="641"/>
      <c r="E42" s="641"/>
      <c r="F42" s="642"/>
      <c r="G42" s="641"/>
      <c r="H42" s="674"/>
      <c r="I42" s="675"/>
      <c r="J42" s="645"/>
      <c r="K42" s="641"/>
      <c r="L42" s="676"/>
      <c r="M42" s="645"/>
      <c r="N42" s="677"/>
      <c r="O42" s="676"/>
      <c r="P42" s="643"/>
      <c r="Q42" s="673"/>
      <c r="R42" s="1">
        <v>40647</v>
      </c>
      <c r="S42" s="916">
        <v>155409285.71000001</v>
      </c>
      <c r="T42" s="671">
        <f t="shared" si="1"/>
        <v>522231766.1400001</v>
      </c>
      <c r="U42" s="11" t="s">
        <v>170</v>
      </c>
      <c r="V42" s="663"/>
      <c r="W42" s="133"/>
      <c r="X42" s="81"/>
      <c r="AA42" s="672"/>
    </row>
    <row r="43" spans="1:27" s="1111" customFormat="1" ht="29.25" customHeight="1">
      <c r="A43" s="639"/>
      <c r="B43" s="640"/>
      <c r="C43" s="641"/>
      <c r="D43" s="641"/>
      <c r="E43" s="641"/>
      <c r="F43" s="642"/>
      <c r="G43" s="641"/>
      <c r="H43" s="674"/>
      <c r="I43" s="675"/>
      <c r="J43" s="645"/>
      <c r="K43" s="641"/>
      <c r="L43" s="676"/>
      <c r="M43" s="645"/>
      <c r="N43" s="677"/>
      <c r="O43" s="676"/>
      <c r="P43" s="643"/>
      <c r="Q43" s="673"/>
      <c r="R43" s="1">
        <v>40683</v>
      </c>
      <c r="S43" s="916">
        <v>75085484.799999997</v>
      </c>
      <c r="T43" s="671">
        <f t="shared" si="1"/>
        <v>447146281.34000009</v>
      </c>
      <c r="U43" s="11" t="s">
        <v>170</v>
      </c>
      <c r="V43" s="663"/>
      <c r="W43" s="133"/>
      <c r="X43" s="81"/>
      <c r="AA43" s="672"/>
    </row>
    <row r="44" spans="1:27" s="1111" customFormat="1" ht="29.25" customHeight="1">
      <c r="A44" s="639"/>
      <c r="B44" s="640"/>
      <c r="C44" s="641"/>
      <c r="D44" s="641"/>
      <c r="E44" s="641"/>
      <c r="F44" s="642"/>
      <c r="G44" s="641"/>
      <c r="H44" s="674"/>
      <c r="I44" s="675"/>
      <c r="J44" s="645"/>
      <c r="K44" s="641"/>
      <c r="L44" s="676"/>
      <c r="M44" s="645"/>
      <c r="N44" s="677"/>
      <c r="O44" s="676"/>
      <c r="P44" s="643"/>
      <c r="Q44" s="673"/>
      <c r="R44" s="1">
        <v>40708</v>
      </c>
      <c r="S44" s="916">
        <v>18259513.02</v>
      </c>
      <c r="T44" s="671">
        <f t="shared" si="1"/>
        <v>428886768.32000011</v>
      </c>
      <c r="U44" s="11" t="s">
        <v>170</v>
      </c>
      <c r="V44" s="663"/>
      <c r="W44" s="133"/>
      <c r="X44" s="81"/>
      <c r="AA44" s="672"/>
    </row>
    <row r="45" spans="1:27" s="1111" customFormat="1" ht="29.25" customHeight="1">
      <c r="A45" s="639"/>
      <c r="B45" s="640"/>
      <c r="C45" s="641"/>
      <c r="D45" s="641"/>
      <c r="E45" s="641"/>
      <c r="F45" s="642"/>
      <c r="G45" s="641"/>
      <c r="H45" s="674"/>
      <c r="I45" s="675"/>
      <c r="J45" s="645"/>
      <c r="K45" s="641"/>
      <c r="L45" s="676"/>
      <c r="M45" s="645"/>
      <c r="N45" s="677"/>
      <c r="O45" s="676"/>
      <c r="P45" s="643"/>
      <c r="Q45" s="673"/>
      <c r="R45" s="1">
        <v>40739</v>
      </c>
      <c r="S45" s="916">
        <v>62979808.719999999</v>
      </c>
      <c r="T45" s="671">
        <f t="shared" si="1"/>
        <v>365906959.60000014</v>
      </c>
      <c r="U45" s="11" t="s">
        <v>170</v>
      </c>
      <c r="V45" s="663"/>
      <c r="W45" s="133"/>
      <c r="X45" s="81"/>
      <c r="AA45" s="672"/>
    </row>
    <row r="46" spans="1:27" s="1111" customFormat="1" ht="29.25" customHeight="1">
      <c r="A46" s="639"/>
      <c r="B46" s="640"/>
      <c r="C46" s="641"/>
      <c r="D46" s="641"/>
      <c r="E46" s="641"/>
      <c r="F46" s="642"/>
      <c r="G46" s="641"/>
      <c r="H46" s="674"/>
      <c r="I46" s="675"/>
      <c r="J46" s="645"/>
      <c r="K46" s="641"/>
      <c r="L46" s="676"/>
      <c r="M46" s="645"/>
      <c r="N46" s="677"/>
      <c r="O46" s="676"/>
      <c r="P46" s="643"/>
      <c r="Q46" s="673"/>
      <c r="R46" s="1">
        <v>40767</v>
      </c>
      <c r="S46" s="916">
        <v>20762531.93</v>
      </c>
      <c r="T46" s="671">
        <f t="shared" si="1"/>
        <v>345144427.67000014</v>
      </c>
      <c r="U46" s="11" t="s">
        <v>170</v>
      </c>
      <c r="V46" s="663"/>
      <c r="W46" s="133"/>
      <c r="X46" s="81"/>
      <c r="AA46" s="672"/>
    </row>
    <row r="47" spans="1:27" s="1111" customFormat="1" ht="29.25" customHeight="1">
      <c r="A47" s="639"/>
      <c r="B47" s="640"/>
      <c r="C47" s="641"/>
      <c r="D47" s="641"/>
      <c r="E47" s="641"/>
      <c r="F47" s="642"/>
      <c r="G47" s="641"/>
      <c r="H47" s="674"/>
      <c r="I47" s="675"/>
      <c r="J47" s="645"/>
      <c r="K47" s="641"/>
      <c r="L47" s="676"/>
      <c r="M47" s="645"/>
      <c r="N47" s="677"/>
      <c r="O47" s="676"/>
      <c r="P47" s="643"/>
      <c r="Q47" s="673"/>
      <c r="R47" s="1">
        <v>40833</v>
      </c>
      <c r="S47" s="916">
        <v>37384573.890000001</v>
      </c>
      <c r="T47" s="671">
        <f>T46-S47</f>
        <v>307759853.78000015</v>
      </c>
      <c r="U47" s="11" t="s">
        <v>170</v>
      </c>
      <c r="V47" s="663"/>
      <c r="W47" s="133"/>
      <c r="X47" s="81"/>
      <c r="AA47" s="672"/>
    </row>
    <row r="48" spans="1:27" s="1111" customFormat="1" ht="29.25" customHeight="1">
      <c r="A48" s="639"/>
      <c r="B48" s="640"/>
      <c r="C48" s="641"/>
      <c r="D48" s="641"/>
      <c r="E48" s="641"/>
      <c r="F48" s="642"/>
      <c r="G48" s="641"/>
      <c r="H48" s="674"/>
      <c r="I48" s="675"/>
      <c r="J48" s="645"/>
      <c r="K48" s="641"/>
      <c r="L48" s="676"/>
      <c r="M48" s="645"/>
      <c r="N48" s="677"/>
      <c r="O48" s="676"/>
      <c r="P48" s="643"/>
      <c r="Q48" s="673"/>
      <c r="R48" s="1">
        <v>40891</v>
      </c>
      <c r="S48" s="916">
        <v>7103786.5099999998</v>
      </c>
      <c r="T48" s="671">
        <f>T47-S48</f>
        <v>300656067.27000016</v>
      </c>
      <c r="U48" s="11" t="s">
        <v>170</v>
      </c>
      <c r="V48" s="663"/>
      <c r="W48" s="133"/>
      <c r="X48" s="81"/>
      <c r="AA48" s="672"/>
    </row>
    <row r="49" spans="1:27" s="1111" customFormat="1" ht="29.25" customHeight="1">
      <c r="A49" s="639"/>
      <c r="B49" s="640"/>
      <c r="C49" s="641"/>
      <c r="D49" s="641"/>
      <c r="E49" s="641"/>
      <c r="F49" s="642"/>
      <c r="G49" s="641"/>
      <c r="H49" s="674"/>
      <c r="I49" s="675"/>
      <c r="J49" s="645"/>
      <c r="K49" s="641"/>
      <c r="L49" s="676"/>
      <c r="M49" s="645"/>
      <c r="N49" s="677"/>
      <c r="O49" s="676"/>
      <c r="P49" s="643"/>
      <c r="Q49" s="673"/>
      <c r="R49" s="1">
        <v>40925</v>
      </c>
      <c r="S49" s="916">
        <v>6577143.5300000003</v>
      </c>
      <c r="T49" s="671">
        <f>T48-S49</f>
        <v>294078923.74000019</v>
      </c>
      <c r="U49" s="11" t="s">
        <v>170</v>
      </c>
      <c r="V49" s="663"/>
      <c r="W49" s="133"/>
      <c r="X49" s="81"/>
      <c r="AA49" s="672"/>
    </row>
    <row r="50" spans="1:27" s="1111" customFormat="1" ht="29.25" customHeight="1">
      <c r="A50" s="639"/>
      <c r="B50" s="640"/>
      <c r="C50" s="641"/>
      <c r="D50" s="641"/>
      <c r="E50" s="641"/>
      <c r="F50" s="642"/>
      <c r="G50" s="641"/>
      <c r="H50" s="674"/>
      <c r="I50" s="675"/>
      <c r="J50" s="645"/>
      <c r="K50" s="641"/>
      <c r="L50" s="676"/>
      <c r="M50" s="645"/>
      <c r="N50" s="677"/>
      <c r="O50" s="676"/>
      <c r="P50" s="643"/>
      <c r="Q50" s="673"/>
      <c r="R50" s="1">
        <v>40953</v>
      </c>
      <c r="S50" s="916">
        <v>9610173.4199999999</v>
      </c>
      <c r="T50" s="671">
        <f>T49-S50</f>
        <v>284468750.32000017</v>
      </c>
      <c r="U50" s="11" t="s">
        <v>170</v>
      </c>
      <c r="V50" s="663"/>
      <c r="W50" s="133"/>
      <c r="X50" s="81"/>
      <c r="AA50" s="672"/>
    </row>
    <row r="51" spans="1:27" s="1111" customFormat="1" ht="29.25" customHeight="1">
      <c r="A51" s="639"/>
      <c r="B51" s="640"/>
      <c r="C51" s="641"/>
      <c r="D51" s="641"/>
      <c r="E51" s="641"/>
      <c r="F51" s="642"/>
      <c r="G51" s="641"/>
      <c r="H51" s="674"/>
      <c r="I51" s="675"/>
      <c r="J51" s="645"/>
      <c r="K51" s="641"/>
      <c r="L51" s="676"/>
      <c r="M51" s="645"/>
      <c r="N51" s="677"/>
      <c r="O51" s="676"/>
      <c r="P51" s="643"/>
      <c r="Q51" s="673"/>
      <c r="R51" s="1864">
        <v>40982</v>
      </c>
      <c r="S51" s="1891">
        <v>284468750.31999999</v>
      </c>
      <c r="T51" s="1759">
        <f>T50-S51</f>
        <v>0</v>
      </c>
      <c r="U51" s="1873" t="s">
        <v>276</v>
      </c>
      <c r="V51" s="1150">
        <v>40997</v>
      </c>
      <c r="W51" s="715" t="s">
        <v>279</v>
      </c>
      <c r="X51" s="81">
        <v>3434460.43</v>
      </c>
      <c r="AA51" s="672"/>
    </row>
    <row r="52" spans="1:27" s="1111" customFormat="1" ht="29.25" customHeight="1">
      <c r="A52" s="684"/>
      <c r="B52" s="640"/>
      <c r="C52" s="641"/>
      <c r="D52" s="641"/>
      <c r="E52" s="641"/>
      <c r="F52" s="642"/>
      <c r="G52" s="641"/>
      <c r="H52" s="674"/>
      <c r="I52" s="644"/>
      <c r="J52" s="685"/>
      <c r="K52" s="641"/>
      <c r="L52" s="676"/>
      <c r="M52" s="645"/>
      <c r="N52" s="677"/>
      <c r="O52" s="676"/>
      <c r="P52" s="643"/>
      <c r="Q52" s="673"/>
      <c r="R52" s="1865"/>
      <c r="S52" s="1892"/>
      <c r="T52" s="1760"/>
      <c r="U52" s="1874"/>
      <c r="V52" s="1150">
        <v>41130</v>
      </c>
      <c r="W52" s="715" t="s">
        <v>279</v>
      </c>
      <c r="X52" s="81">
        <v>40556</v>
      </c>
      <c r="AA52" s="672"/>
    </row>
    <row r="53" spans="1:27" s="1111" customFormat="1" ht="29.25" customHeight="1">
      <c r="A53" s="684"/>
      <c r="B53" s="640"/>
      <c r="C53" s="684"/>
      <c r="D53" s="641"/>
      <c r="E53" s="641"/>
      <c r="F53" s="642"/>
      <c r="G53" s="641"/>
      <c r="H53" s="643"/>
      <c r="I53" s="644"/>
      <c r="J53" s="685"/>
      <c r="K53" s="641"/>
      <c r="L53" s="676"/>
      <c r="M53" s="645"/>
      <c r="N53" s="677"/>
      <c r="O53" s="676"/>
      <c r="P53" s="643"/>
      <c r="Q53" s="673"/>
      <c r="R53" s="1865"/>
      <c r="S53" s="1892"/>
      <c r="T53" s="1760"/>
      <c r="U53" s="1874"/>
      <c r="V53" s="1">
        <v>41180</v>
      </c>
      <c r="W53" s="133" t="s">
        <v>343</v>
      </c>
      <c r="X53" s="81">
        <v>469.31</v>
      </c>
      <c r="AA53" s="672"/>
    </row>
    <row r="54" spans="1:27" s="1111" customFormat="1" ht="29.25" customHeight="1">
      <c r="A54" s="684"/>
      <c r="B54" s="640"/>
      <c r="C54" s="641"/>
      <c r="D54" s="641"/>
      <c r="E54" s="641"/>
      <c r="F54" s="642"/>
      <c r="G54" s="641"/>
      <c r="H54" s="674"/>
      <c r="I54" s="644"/>
      <c r="J54" s="685"/>
      <c r="K54" s="641"/>
      <c r="L54" s="676"/>
      <c r="M54" s="645"/>
      <c r="N54" s="677"/>
      <c r="O54" s="676"/>
      <c r="P54" s="643"/>
      <c r="Q54" s="673"/>
      <c r="R54" s="1865"/>
      <c r="S54" s="1892"/>
      <c r="T54" s="1760"/>
      <c r="U54" s="1874"/>
      <c r="V54" s="1">
        <v>41429</v>
      </c>
      <c r="W54" s="35" t="s">
        <v>630</v>
      </c>
      <c r="X54" s="81">
        <v>1735</v>
      </c>
      <c r="AA54" s="672"/>
    </row>
    <row r="55" spans="1:27" s="1111" customFormat="1" ht="29.25" customHeight="1">
      <c r="A55" s="684"/>
      <c r="B55" s="640"/>
      <c r="C55" s="641"/>
      <c r="D55" s="641"/>
      <c r="E55" s="641"/>
      <c r="F55" s="642"/>
      <c r="G55" s="641"/>
      <c r="H55" s="674"/>
      <c r="I55" s="644"/>
      <c r="J55" s="685"/>
      <c r="K55" s="641"/>
      <c r="L55" s="676"/>
      <c r="M55" s="645"/>
      <c r="N55" s="677"/>
      <c r="O55" s="676"/>
      <c r="P55" s="643"/>
      <c r="Q55" s="673"/>
      <c r="R55" s="1876"/>
      <c r="S55" s="1893"/>
      <c r="T55" s="1761"/>
      <c r="U55" s="1878"/>
      <c r="V55" s="1">
        <v>41463</v>
      </c>
      <c r="W55" s="133" t="s">
        <v>634</v>
      </c>
      <c r="X55" s="81">
        <v>1611.11</v>
      </c>
      <c r="AA55" s="672"/>
    </row>
    <row r="56" spans="1:27" s="1113" customFormat="1" ht="29.25" customHeight="1">
      <c r="A56" s="1132">
        <v>1</v>
      </c>
      <c r="B56" s="1117">
        <v>40087</v>
      </c>
      <c r="C56" s="919" t="s">
        <v>172</v>
      </c>
      <c r="D56" s="714" t="s">
        <v>125</v>
      </c>
      <c r="E56" s="1132" t="s">
        <v>126</v>
      </c>
      <c r="F56" s="1119" t="s">
        <v>17</v>
      </c>
      <c r="G56" s="714" t="s">
        <v>171</v>
      </c>
      <c r="H56" s="1114">
        <v>1111111111.1099999</v>
      </c>
      <c r="I56" s="1110" t="s">
        <v>37</v>
      </c>
      <c r="J56" s="1129">
        <v>40259</v>
      </c>
      <c r="K56" s="1132">
        <v>6</v>
      </c>
      <c r="L56" s="1152">
        <v>1262037500</v>
      </c>
      <c r="M56" s="668">
        <v>40375</v>
      </c>
      <c r="N56" s="686"/>
      <c r="O56" s="670">
        <v>1149487000</v>
      </c>
      <c r="P56" s="1114"/>
      <c r="Q56" s="670">
        <v>1149487000</v>
      </c>
      <c r="R56" s="483">
        <v>41106</v>
      </c>
      <c r="S56" s="63">
        <v>62499687.5</v>
      </c>
      <c r="T56" s="661">
        <f>Q56-S56</f>
        <v>1086987312.5</v>
      </c>
      <c r="U56" s="662" t="s">
        <v>570</v>
      </c>
      <c r="V56" s="663"/>
      <c r="W56" s="664"/>
      <c r="X56" s="81"/>
    </row>
    <row r="57" spans="1:27" s="1113" customFormat="1" ht="29.25" customHeight="1">
      <c r="A57" s="1141"/>
      <c r="B57" s="1127"/>
      <c r="C57" s="920"/>
      <c r="D57" s="665"/>
      <c r="E57" s="1133"/>
      <c r="F57" s="1122"/>
      <c r="G57" s="665"/>
      <c r="H57" s="666"/>
      <c r="I57" s="716"/>
      <c r="J57" s="1130"/>
      <c r="K57" s="1133"/>
      <c r="L57" s="657"/>
      <c r="M57" s="658"/>
      <c r="N57" s="659"/>
      <c r="O57" s="657"/>
      <c r="P57" s="1115"/>
      <c r="Q57" s="657"/>
      <c r="R57" s="483">
        <v>41169</v>
      </c>
      <c r="S57" s="63">
        <v>152499237.5</v>
      </c>
      <c r="T57" s="661">
        <f>T56-S57</f>
        <v>934488075</v>
      </c>
      <c r="U57" s="662" t="s">
        <v>570</v>
      </c>
      <c r="V57" s="663"/>
      <c r="W57" s="664"/>
      <c r="X57" s="81"/>
    </row>
    <row r="58" spans="1:27" s="1113" customFormat="1" ht="29.25" customHeight="1">
      <c r="A58" s="1141"/>
      <c r="B58" s="1127"/>
      <c r="C58" s="920"/>
      <c r="D58" s="665"/>
      <c r="E58" s="1133"/>
      <c r="F58" s="1122"/>
      <c r="G58" s="665"/>
      <c r="H58" s="666"/>
      <c r="I58" s="1124"/>
      <c r="J58" s="1148"/>
      <c r="K58" s="1133"/>
      <c r="L58" s="657"/>
      <c r="M58" s="658"/>
      <c r="N58" s="659"/>
      <c r="O58" s="657"/>
      <c r="P58" s="1115"/>
      <c r="Q58" s="657"/>
      <c r="R58" s="483">
        <v>41289</v>
      </c>
      <c r="S58" s="63">
        <v>254581112.06</v>
      </c>
      <c r="T58" s="661">
        <f>T57-S58</f>
        <v>679906962.94000006</v>
      </c>
      <c r="U58" s="662" t="s">
        <v>570</v>
      </c>
      <c r="V58" s="663"/>
      <c r="W58" s="664"/>
      <c r="X58" s="81"/>
    </row>
    <row r="59" spans="1:27" s="1113" customFormat="1" ht="29.25" customHeight="1">
      <c r="A59" s="1141"/>
      <c r="B59" s="1127"/>
      <c r="C59" s="920"/>
      <c r="D59" s="665"/>
      <c r="E59" s="1133"/>
      <c r="F59" s="1122"/>
      <c r="G59" s="665"/>
      <c r="H59" s="666"/>
      <c r="I59" s="1124"/>
      <c r="J59" s="1148"/>
      <c r="K59" s="1133"/>
      <c r="L59" s="657"/>
      <c r="M59" s="658"/>
      <c r="N59" s="659"/>
      <c r="O59" s="657"/>
      <c r="P59" s="1115"/>
      <c r="Q59" s="657"/>
      <c r="R59" s="483">
        <v>41318</v>
      </c>
      <c r="S59" s="63">
        <v>436447817.75</v>
      </c>
      <c r="T59" s="661">
        <f>T58-S59</f>
        <v>243459145.19000006</v>
      </c>
      <c r="U59" s="662" t="s">
        <v>570</v>
      </c>
      <c r="V59" s="663"/>
      <c r="W59" s="664"/>
      <c r="X59" s="81"/>
    </row>
    <row r="60" spans="1:27" s="1113" customFormat="1" ht="29.25" customHeight="1">
      <c r="A60" s="1141"/>
      <c r="B60" s="1127"/>
      <c r="C60" s="920"/>
      <c r="D60" s="665"/>
      <c r="E60" s="1133"/>
      <c r="F60" s="1122"/>
      <c r="G60" s="665"/>
      <c r="H60" s="666"/>
      <c r="I60" s="1124"/>
      <c r="J60" s="1148"/>
      <c r="K60" s="1133"/>
      <c r="L60" s="657"/>
      <c r="M60" s="658"/>
      <c r="N60" s="659"/>
      <c r="O60" s="657"/>
      <c r="P60" s="1115"/>
      <c r="Q60" s="657"/>
      <c r="R60" s="1864">
        <v>41346</v>
      </c>
      <c r="S60" s="1867">
        <v>243459145.19</v>
      </c>
      <c r="T60" s="1894">
        <f>T59-S60</f>
        <v>0</v>
      </c>
      <c r="U60" s="1882" t="s">
        <v>570</v>
      </c>
      <c r="V60" s="1150">
        <v>41346</v>
      </c>
      <c r="W60" s="715" t="s">
        <v>279</v>
      </c>
      <c r="X60" s="81">
        <v>479509239.94999999</v>
      </c>
    </row>
    <row r="61" spans="1:27" s="1113" customFormat="1" ht="29.25" customHeight="1">
      <c r="A61" s="1141"/>
      <c r="B61" s="1127"/>
      <c r="C61" s="920"/>
      <c r="D61" s="665"/>
      <c r="E61" s="1133"/>
      <c r="F61" s="1122"/>
      <c r="G61" s="665"/>
      <c r="H61" s="666"/>
      <c r="I61" s="1124"/>
      <c r="J61" s="1150"/>
      <c r="K61" s="687"/>
      <c r="L61" s="688"/>
      <c r="M61" s="658"/>
      <c r="N61" s="659"/>
      <c r="O61" s="657"/>
      <c r="P61" s="1115"/>
      <c r="Q61" s="657"/>
      <c r="R61" s="1876"/>
      <c r="S61" s="1592"/>
      <c r="T61" s="1895"/>
      <c r="U61" s="1884"/>
      <c r="V61" s="1150">
        <v>41466</v>
      </c>
      <c r="W61" s="691" t="s">
        <v>586</v>
      </c>
      <c r="X61" s="81">
        <v>2802753.73</v>
      </c>
    </row>
    <row r="62" spans="1:27" s="1113" customFormat="1" ht="29.25" customHeight="1">
      <c r="A62" s="1138">
        <v>2</v>
      </c>
      <c r="B62" s="1117">
        <v>40087</v>
      </c>
      <c r="C62" s="919" t="s">
        <v>172</v>
      </c>
      <c r="D62" s="714" t="s">
        <v>125</v>
      </c>
      <c r="E62" s="1132" t="s">
        <v>126</v>
      </c>
      <c r="F62" s="1119" t="s">
        <v>17</v>
      </c>
      <c r="G62" s="714" t="s">
        <v>170</v>
      </c>
      <c r="H62" s="25">
        <v>2222222222.2199998</v>
      </c>
      <c r="I62" s="1123" t="s">
        <v>37</v>
      </c>
      <c r="J62" s="1147">
        <v>40259</v>
      </c>
      <c r="K62" s="1132">
        <v>6</v>
      </c>
      <c r="L62" s="670">
        <v>2524075000</v>
      </c>
      <c r="M62" s="668">
        <v>40375</v>
      </c>
      <c r="N62" s="686"/>
      <c r="O62" s="670">
        <v>2298974000</v>
      </c>
      <c r="P62" s="1114"/>
      <c r="Q62" s="670">
        <v>2298974000</v>
      </c>
      <c r="R62" s="44">
        <v>41086</v>
      </c>
      <c r="S62" s="63">
        <v>125000000</v>
      </c>
      <c r="T62" s="661">
        <f>Q62-S62</f>
        <v>2173974000</v>
      </c>
      <c r="U62" s="11" t="s">
        <v>170</v>
      </c>
      <c r="V62" s="663"/>
      <c r="W62" s="664"/>
      <c r="X62" s="81"/>
    </row>
    <row r="63" spans="1:27" s="1113" customFormat="1" ht="29.25" customHeight="1">
      <c r="A63" s="1139"/>
      <c r="B63" s="1127"/>
      <c r="C63" s="920"/>
      <c r="D63" s="665"/>
      <c r="E63" s="1133"/>
      <c r="F63" s="1122"/>
      <c r="G63" s="665"/>
      <c r="H63" s="666"/>
      <c r="I63" s="1124"/>
      <c r="J63" s="1148"/>
      <c r="K63" s="1133"/>
      <c r="L63" s="689"/>
      <c r="M63" s="658"/>
      <c r="N63" s="659"/>
      <c r="O63" s="657"/>
      <c r="P63" s="1115"/>
      <c r="Q63" s="657"/>
      <c r="R63" s="483">
        <v>41169</v>
      </c>
      <c r="S63" s="63">
        <v>305000000</v>
      </c>
      <c r="T63" s="661">
        <f>T62-S63</f>
        <v>1868974000</v>
      </c>
      <c r="U63" s="11" t="s">
        <v>170</v>
      </c>
      <c r="V63" s="663"/>
      <c r="W63" s="664"/>
      <c r="X63" s="81"/>
    </row>
    <row r="64" spans="1:27" s="1113" customFormat="1" ht="29.25" customHeight="1">
      <c r="A64" s="1139"/>
      <c r="B64" s="1127"/>
      <c r="C64" s="920"/>
      <c r="D64" s="665"/>
      <c r="E64" s="1133"/>
      <c r="F64" s="1122"/>
      <c r="G64" s="665"/>
      <c r="H64" s="666"/>
      <c r="I64" s="1124"/>
      <c r="J64" s="1148"/>
      <c r="K64" s="1133"/>
      <c r="L64" s="689"/>
      <c r="M64" s="658"/>
      <c r="N64" s="659"/>
      <c r="O64" s="657"/>
      <c r="P64" s="1115"/>
      <c r="Q64" s="657"/>
      <c r="R64" s="483">
        <v>41249</v>
      </c>
      <c r="S64" s="63">
        <v>800000000</v>
      </c>
      <c r="T64" s="661">
        <f>T63-S64</f>
        <v>1068974000</v>
      </c>
      <c r="U64" s="11" t="s">
        <v>170</v>
      </c>
      <c r="V64" s="663"/>
      <c r="W64" s="664"/>
      <c r="X64" s="81"/>
    </row>
    <row r="65" spans="1:24" s="1113" customFormat="1" ht="29.25" customHeight="1">
      <c r="A65" s="1139"/>
      <c r="B65" s="1127"/>
      <c r="C65" s="920"/>
      <c r="D65" s="665"/>
      <c r="E65" s="1133"/>
      <c r="F65" s="1122"/>
      <c r="G65" s="665"/>
      <c r="H65" s="666"/>
      <c r="I65" s="1124"/>
      <c r="J65" s="1148"/>
      <c r="K65" s="1133"/>
      <c r="L65" s="689"/>
      <c r="M65" s="658"/>
      <c r="N65" s="659"/>
      <c r="O65" s="657"/>
      <c r="P65" s="1115"/>
      <c r="Q65" s="657"/>
      <c r="R65" s="483">
        <v>41264</v>
      </c>
      <c r="S65" s="63">
        <v>630000000</v>
      </c>
      <c r="T65" s="661">
        <f>T64-S65</f>
        <v>438974000</v>
      </c>
      <c r="U65" s="11" t="s">
        <v>170</v>
      </c>
      <c r="V65" s="663"/>
      <c r="W65" s="664"/>
      <c r="X65" s="81"/>
    </row>
    <row r="66" spans="1:24" s="1113" customFormat="1" ht="29.25" customHeight="1">
      <c r="A66" s="1139"/>
      <c r="B66" s="1127"/>
      <c r="C66" s="920"/>
      <c r="D66" s="665"/>
      <c r="E66" s="1133"/>
      <c r="F66" s="1122"/>
      <c r="G66" s="665"/>
      <c r="H66" s="666"/>
      <c r="I66" s="1124"/>
      <c r="J66" s="1148"/>
      <c r="K66" s="1133"/>
      <c r="L66" s="689"/>
      <c r="M66" s="658"/>
      <c r="N66" s="659"/>
      <c r="O66" s="657"/>
      <c r="P66" s="1115"/>
      <c r="Q66" s="657"/>
      <c r="R66" s="483">
        <v>41289</v>
      </c>
      <c r="S66" s="63">
        <v>97494309.810000002</v>
      </c>
      <c r="T66" s="661">
        <f>T65-S66</f>
        <v>341479690.19</v>
      </c>
      <c r="U66" s="11" t="s">
        <v>170</v>
      </c>
      <c r="V66" s="663"/>
      <c r="W66" s="664"/>
      <c r="X66" s="81"/>
    </row>
    <row r="67" spans="1:24" s="1113" customFormat="1" ht="29.25" customHeight="1">
      <c r="A67" s="1139"/>
      <c r="B67" s="1127"/>
      <c r="C67" s="920"/>
      <c r="D67" s="665"/>
      <c r="E67" s="1133"/>
      <c r="F67" s="1122"/>
      <c r="G67" s="665"/>
      <c r="H67" s="666"/>
      <c r="I67" s="1124"/>
      <c r="J67" s="1148"/>
      <c r="K67" s="1133"/>
      <c r="L67" s="689"/>
      <c r="M67" s="658"/>
      <c r="N67" s="659"/>
      <c r="O67" s="657"/>
      <c r="P67" s="1115"/>
      <c r="Q67" s="657"/>
      <c r="R67" s="1864">
        <v>41298</v>
      </c>
      <c r="S67" s="1867">
        <v>341479690.19</v>
      </c>
      <c r="T67" s="1870">
        <f>T66-S67</f>
        <v>0</v>
      </c>
      <c r="U67" s="1873" t="s">
        <v>276</v>
      </c>
      <c r="V67" s="1">
        <v>41381</v>
      </c>
      <c r="W67" s="691" t="s">
        <v>586</v>
      </c>
      <c r="X67" s="81">
        <v>16195770.66</v>
      </c>
    </row>
    <row r="68" spans="1:24" s="1113" customFormat="1" ht="29.25" customHeight="1">
      <c r="A68" s="1139"/>
      <c r="B68" s="1127"/>
      <c r="C68" s="920"/>
      <c r="D68" s="665"/>
      <c r="E68" s="1133"/>
      <c r="F68" s="1122"/>
      <c r="G68" s="665"/>
      <c r="H68" s="666"/>
      <c r="I68" s="1124"/>
      <c r="J68" s="1148"/>
      <c r="K68" s="1133"/>
      <c r="L68" s="1151"/>
      <c r="M68" s="627"/>
      <c r="N68" s="690"/>
      <c r="O68" s="688"/>
      <c r="P68" s="1116"/>
      <c r="Q68" s="688"/>
      <c r="R68" s="1876"/>
      <c r="S68" s="1592"/>
      <c r="T68" s="1877"/>
      <c r="U68" s="1878"/>
      <c r="V68" s="1">
        <v>41466</v>
      </c>
      <c r="W68" s="691" t="s">
        <v>586</v>
      </c>
      <c r="X68" s="81">
        <v>69931.81</v>
      </c>
    </row>
    <row r="69" spans="1:24" s="1113" customFormat="1" ht="29.25" customHeight="1">
      <c r="A69" s="1138">
        <v>1</v>
      </c>
      <c r="B69" s="1117">
        <v>40088</v>
      </c>
      <c r="C69" s="919" t="s">
        <v>173</v>
      </c>
      <c r="D69" s="714" t="s">
        <v>125</v>
      </c>
      <c r="E69" s="1132" t="s">
        <v>126</v>
      </c>
      <c r="F69" s="1119" t="s">
        <v>17</v>
      </c>
      <c r="G69" s="714" t="s">
        <v>171</v>
      </c>
      <c r="H69" s="25">
        <v>1111111111.1099999</v>
      </c>
      <c r="I69" s="1123" t="s">
        <v>37</v>
      </c>
      <c r="J69" s="1147">
        <v>40259</v>
      </c>
      <c r="K69" s="1132">
        <v>6</v>
      </c>
      <c r="L69" s="657">
        <v>1244437500</v>
      </c>
      <c r="M69" s="658">
        <v>40375</v>
      </c>
      <c r="N69" s="659"/>
      <c r="O69" s="657">
        <v>1150423500</v>
      </c>
      <c r="P69" s="1115"/>
      <c r="Q69" s="660">
        <v>1064141737.5</v>
      </c>
      <c r="R69" s="44">
        <v>40193</v>
      </c>
      <c r="S69" s="63">
        <v>44043.199999999997</v>
      </c>
      <c r="T69" s="692">
        <f>Q69-S69</f>
        <v>1064097694.3</v>
      </c>
      <c r="U69" s="662" t="s">
        <v>570</v>
      </c>
      <c r="V69" s="663"/>
      <c r="W69" s="664"/>
      <c r="X69" s="81"/>
    </row>
    <row r="70" spans="1:24" s="1113" customFormat="1" ht="29.25" customHeight="1">
      <c r="A70" s="1139"/>
      <c r="B70" s="1127"/>
      <c r="C70" s="920"/>
      <c r="D70" s="665"/>
      <c r="E70" s="1133"/>
      <c r="F70" s="1122"/>
      <c r="G70" s="665"/>
      <c r="H70" s="666"/>
      <c r="I70" s="1124"/>
      <c r="J70" s="1148"/>
      <c r="K70" s="1133"/>
      <c r="L70" s="657"/>
      <c r="M70" s="658"/>
      <c r="N70" s="659"/>
      <c r="O70" s="657"/>
      <c r="P70" s="1115"/>
      <c r="Q70" s="660"/>
      <c r="R70" s="44">
        <v>40588</v>
      </c>
      <c r="S70" s="63">
        <v>712284.33</v>
      </c>
      <c r="T70" s="692">
        <f t="shared" ref="T70:T76" si="2">T69-S70</f>
        <v>1063385409.9699999</v>
      </c>
      <c r="U70" s="662" t="s">
        <v>570</v>
      </c>
      <c r="V70" s="663"/>
      <c r="W70" s="664"/>
      <c r="X70" s="81"/>
    </row>
    <row r="71" spans="1:24" s="1113" customFormat="1" ht="29.25" customHeight="1">
      <c r="A71" s="1139"/>
      <c r="B71" s="1127"/>
      <c r="C71" s="920"/>
      <c r="D71" s="665"/>
      <c r="E71" s="1133"/>
      <c r="F71" s="1122"/>
      <c r="G71" s="665"/>
      <c r="H71" s="666"/>
      <c r="I71" s="1124"/>
      <c r="J71" s="1148"/>
      <c r="K71" s="1133"/>
      <c r="L71" s="657"/>
      <c r="M71" s="658"/>
      <c r="N71" s="659"/>
      <c r="O71" s="657"/>
      <c r="P71" s="1115"/>
      <c r="Q71" s="660"/>
      <c r="R71" s="44">
        <v>40616</v>
      </c>
      <c r="S71" s="63">
        <v>6716327.1399999997</v>
      </c>
      <c r="T71" s="692">
        <f t="shared" si="2"/>
        <v>1056669082.8299999</v>
      </c>
      <c r="U71" s="662" t="s">
        <v>570</v>
      </c>
      <c r="V71" s="663"/>
      <c r="W71" s="664"/>
      <c r="X71" s="81"/>
    </row>
    <row r="72" spans="1:24" s="1113" customFormat="1" ht="29.25" customHeight="1">
      <c r="A72" s="1139"/>
      <c r="B72" s="1127"/>
      <c r="C72" s="920"/>
      <c r="D72" s="665"/>
      <c r="E72" s="1133"/>
      <c r="F72" s="1122"/>
      <c r="G72" s="665"/>
      <c r="H72" s="666"/>
      <c r="I72" s="1124"/>
      <c r="J72" s="1148"/>
      <c r="K72" s="1133"/>
      <c r="L72" s="657"/>
      <c r="M72" s="658"/>
      <c r="N72" s="659"/>
      <c r="O72" s="657"/>
      <c r="P72" s="1115"/>
      <c r="Q72" s="660"/>
      <c r="R72" s="44">
        <v>40647</v>
      </c>
      <c r="S72" s="63">
        <v>7118388.4299999997</v>
      </c>
      <c r="T72" s="692">
        <f t="shared" si="2"/>
        <v>1049550694.4</v>
      </c>
      <c r="U72" s="662" t="s">
        <v>570</v>
      </c>
      <c r="V72" s="663"/>
      <c r="W72" s="664"/>
      <c r="X72" s="81"/>
    </row>
    <row r="73" spans="1:24" s="1113" customFormat="1" ht="29.25" customHeight="1">
      <c r="A73" s="1139"/>
      <c r="B73" s="1127"/>
      <c r="C73" s="920"/>
      <c r="D73" s="665"/>
      <c r="E73" s="1133"/>
      <c r="F73" s="1122"/>
      <c r="G73" s="665"/>
      <c r="H73" s="666"/>
      <c r="I73" s="1124"/>
      <c r="J73" s="1148"/>
      <c r="K73" s="1133"/>
      <c r="L73" s="657"/>
      <c r="M73" s="658"/>
      <c r="N73" s="659"/>
      <c r="O73" s="657"/>
      <c r="P73" s="1115"/>
      <c r="Q73" s="660"/>
      <c r="R73" s="44">
        <v>41043</v>
      </c>
      <c r="S73" s="63">
        <v>39999800</v>
      </c>
      <c r="T73" s="692">
        <f t="shared" si="2"/>
        <v>1009550894.4</v>
      </c>
      <c r="U73" s="662" t="s">
        <v>570</v>
      </c>
      <c r="V73" s="663"/>
      <c r="W73" s="664"/>
      <c r="X73" s="81"/>
    </row>
    <row r="74" spans="1:24" s="1113" customFormat="1" ht="29.25" customHeight="1">
      <c r="A74" s="1139"/>
      <c r="B74" s="1127"/>
      <c r="C74" s="920"/>
      <c r="D74" s="665"/>
      <c r="E74" s="1133"/>
      <c r="F74" s="1122"/>
      <c r="G74" s="665"/>
      <c r="H74" s="666"/>
      <c r="I74" s="1124"/>
      <c r="J74" s="1148"/>
      <c r="K74" s="1133"/>
      <c r="L74" s="657"/>
      <c r="M74" s="658"/>
      <c r="N74" s="659"/>
      <c r="O74" s="657"/>
      <c r="P74" s="1115"/>
      <c r="Q74" s="660"/>
      <c r="R74" s="44">
        <v>41074</v>
      </c>
      <c r="S74" s="63">
        <v>287098564.5</v>
      </c>
      <c r="T74" s="692">
        <f t="shared" si="2"/>
        <v>722452329.89999998</v>
      </c>
      <c r="U74" s="662" t="s">
        <v>570</v>
      </c>
      <c r="V74" s="663"/>
      <c r="W74" s="664"/>
      <c r="X74" s="81"/>
    </row>
    <row r="75" spans="1:24" s="1113" customFormat="1" ht="29.25" customHeight="1">
      <c r="A75" s="1139"/>
      <c r="B75" s="1127"/>
      <c r="C75" s="920"/>
      <c r="D75" s="665"/>
      <c r="E75" s="1133"/>
      <c r="F75" s="1122"/>
      <c r="G75" s="665"/>
      <c r="H75" s="666"/>
      <c r="I75" s="1124"/>
      <c r="J75" s="1148"/>
      <c r="K75" s="1133"/>
      <c r="L75" s="657"/>
      <c r="M75" s="658"/>
      <c r="N75" s="659"/>
      <c r="O75" s="657"/>
      <c r="P75" s="1115"/>
      <c r="Q75" s="660"/>
      <c r="R75" s="44">
        <v>41106</v>
      </c>
      <c r="S75" s="63">
        <v>68749656.25</v>
      </c>
      <c r="T75" s="692">
        <f t="shared" si="2"/>
        <v>653702673.64999998</v>
      </c>
      <c r="U75" s="662" t="s">
        <v>570</v>
      </c>
      <c r="V75" s="663"/>
      <c r="W75" s="664"/>
      <c r="X75" s="81"/>
    </row>
    <row r="76" spans="1:24" s="1113" customFormat="1" ht="29.25" customHeight="1">
      <c r="A76" s="1139"/>
      <c r="B76" s="1127"/>
      <c r="C76" s="920"/>
      <c r="D76" s="665"/>
      <c r="E76" s="1133"/>
      <c r="F76" s="1122"/>
      <c r="G76" s="665"/>
      <c r="H76" s="666"/>
      <c r="I76" s="1124"/>
      <c r="J76" s="1148"/>
      <c r="K76" s="1133"/>
      <c r="L76" s="657"/>
      <c r="M76" s="658"/>
      <c r="N76" s="659"/>
      <c r="O76" s="657"/>
      <c r="P76" s="1115"/>
      <c r="Q76" s="660"/>
      <c r="R76" s="44">
        <v>41135</v>
      </c>
      <c r="S76" s="63">
        <v>361248193.75</v>
      </c>
      <c r="T76" s="692">
        <f t="shared" si="2"/>
        <v>292454479.89999998</v>
      </c>
      <c r="U76" s="662" t="s">
        <v>570</v>
      </c>
      <c r="V76" s="663"/>
      <c r="W76" s="664"/>
      <c r="X76" s="81"/>
    </row>
    <row r="77" spans="1:24" s="1113" customFormat="1" ht="29.25" customHeight="1">
      <c r="A77" s="1139"/>
      <c r="B77" s="1127"/>
      <c r="C77" s="920"/>
      <c r="D77" s="665"/>
      <c r="E77" s="1133"/>
      <c r="F77" s="1122"/>
      <c r="G77" s="665"/>
      <c r="H77" s="666"/>
      <c r="I77" s="1124"/>
      <c r="J77" s="1148"/>
      <c r="K77" s="1133"/>
      <c r="L77" s="657"/>
      <c r="M77" s="658"/>
      <c r="N77" s="659"/>
      <c r="O77" s="657"/>
      <c r="P77" s="1115"/>
      <c r="Q77" s="660"/>
      <c r="R77" s="1864">
        <v>41151</v>
      </c>
      <c r="S77" s="1867">
        <v>292454479.89999998</v>
      </c>
      <c r="T77" s="1879">
        <f>T76-S77</f>
        <v>0</v>
      </c>
      <c r="U77" s="1882" t="s">
        <v>570</v>
      </c>
      <c r="V77" s="1">
        <v>41151</v>
      </c>
      <c r="W77" s="691" t="s">
        <v>586</v>
      </c>
      <c r="X77" s="81">
        <v>75278663.969999999</v>
      </c>
    </row>
    <row r="78" spans="1:24" s="1113" customFormat="1" ht="29.25" customHeight="1">
      <c r="A78" s="1139"/>
      <c r="B78" s="1127"/>
      <c r="C78" s="920"/>
      <c r="D78" s="665"/>
      <c r="E78" s="1133"/>
      <c r="F78" s="1122"/>
      <c r="G78" s="665"/>
      <c r="H78" s="666"/>
      <c r="I78" s="1124"/>
      <c r="J78" s="1148"/>
      <c r="K78" s="1133"/>
      <c r="L78" s="657"/>
      <c r="M78" s="658"/>
      <c r="N78" s="659"/>
      <c r="O78" s="657"/>
      <c r="P78" s="1115"/>
      <c r="Q78" s="660"/>
      <c r="R78" s="1865"/>
      <c r="S78" s="1868"/>
      <c r="T78" s="1880"/>
      <c r="U78" s="1883"/>
      <c r="V78" s="1">
        <v>41164</v>
      </c>
      <c r="W78" s="691" t="s">
        <v>586</v>
      </c>
      <c r="X78" s="81">
        <v>79071633.069999993</v>
      </c>
    </row>
    <row r="79" spans="1:24" s="1113" customFormat="1" ht="29.25" customHeight="1">
      <c r="A79" s="1139"/>
      <c r="B79" s="1127"/>
      <c r="C79" s="920"/>
      <c r="D79" s="665"/>
      <c r="E79" s="1133"/>
      <c r="F79" s="1122"/>
      <c r="G79" s="665"/>
      <c r="H79" s="666"/>
      <c r="I79" s="1124"/>
      <c r="J79" s="1148"/>
      <c r="K79" s="1133"/>
      <c r="L79" s="657"/>
      <c r="M79" s="658"/>
      <c r="N79" s="659"/>
      <c r="O79" s="657"/>
      <c r="P79" s="1115"/>
      <c r="Q79" s="660"/>
      <c r="R79" s="1865"/>
      <c r="S79" s="1868"/>
      <c r="T79" s="1880"/>
      <c r="U79" s="1883"/>
      <c r="V79" s="1">
        <v>41171</v>
      </c>
      <c r="W79" s="691" t="s">
        <v>586</v>
      </c>
      <c r="X79" s="81">
        <v>106300357.38</v>
      </c>
    </row>
    <row r="80" spans="1:24" s="1113" customFormat="1" ht="29.25" customHeight="1">
      <c r="A80" s="1139"/>
      <c r="B80" s="1127"/>
      <c r="C80" s="920"/>
      <c r="D80" s="665"/>
      <c r="E80" s="1133"/>
      <c r="F80" s="1122"/>
      <c r="G80" s="665"/>
      <c r="H80" s="666"/>
      <c r="I80" s="1124"/>
      <c r="J80" s="1148"/>
      <c r="K80" s="1133"/>
      <c r="L80" s="657"/>
      <c r="M80" s="658"/>
      <c r="N80" s="659"/>
      <c r="O80" s="657"/>
      <c r="P80" s="1115"/>
      <c r="Q80" s="660"/>
      <c r="R80" s="1865"/>
      <c r="S80" s="1868"/>
      <c r="T80" s="1880"/>
      <c r="U80" s="1883"/>
      <c r="V80" s="1">
        <v>41183</v>
      </c>
      <c r="W80" s="691" t="s">
        <v>586</v>
      </c>
      <c r="X80" s="81">
        <v>25909972.469999999</v>
      </c>
    </row>
    <row r="81" spans="1:27" s="1113" customFormat="1" ht="29.25" customHeight="1">
      <c r="A81" s="1139"/>
      <c r="B81" s="1127"/>
      <c r="C81" s="920"/>
      <c r="D81" s="665"/>
      <c r="E81" s="1133"/>
      <c r="F81" s="1122"/>
      <c r="G81" s="665"/>
      <c r="H81" s="666"/>
      <c r="I81" s="1124"/>
      <c r="J81" s="1148"/>
      <c r="K81" s="1133"/>
      <c r="L81" s="657"/>
      <c r="M81" s="658"/>
      <c r="N81" s="659"/>
      <c r="O81" s="657"/>
      <c r="P81" s="1115"/>
      <c r="Q81" s="660"/>
      <c r="R81" s="1865"/>
      <c r="S81" s="1868"/>
      <c r="T81" s="1880"/>
      <c r="U81" s="1883"/>
      <c r="V81" s="1">
        <v>41264</v>
      </c>
      <c r="W81" s="691" t="s">
        <v>586</v>
      </c>
      <c r="X81" s="81">
        <v>678683.16</v>
      </c>
    </row>
    <row r="82" spans="1:27" s="1113" customFormat="1" ht="29.25" customHeight="1">
      <c r="A82" s="1139"/>
      <c r="B82" s="1127"/>
      <c r="C82" s="920"/>
      <c r="D82" s="665"/>
      <c r="E82" s="1133"/>
      <c r="F82" s="1122"/>
      <c r="G82" s="665"/>
      <c r="H82" s="666"/>
      <c r="I82" s="1124"/>
      <c r="J82" s="1148"/>
      <c r="K82" s="1133"/>
      <c r="L82" s="657"/>
      <c r="M82" s="658"/>
      <c r="N82" s="659"/>
      <c r="O82" s="657"/>
      <c r="P82" s="1115"/>
      <c r="Q82" s="660"/>
      <c r="R82" s="1876"/>
      <c r="S82" s="1592"/>
      <c r="T82" s="1881"/>
      <c r="U82" s="1884"/>
      <c r="V82" s="1">
        <v>41499</v>
      </c>
      <c r="W82" s="691" t="s">
        <v>1958</v>
      </c>
      <c r="X82" s="81">
        <v>-18405.37</v>
      </c>
    </row>
    <row r="83" spans="1:27" s="1113" customFormat="1" ht="29.25" customHeight="1">
      <c r="A83" s="1138">
        <v>2</v>
      </c>
      <c r="B83" s="1117">
        <v>40088</v>
      </c>
      <c r="C83" s="919" t="s">
        <v>173</v>
      </c>
      <c r="D83" s="714" t="s">
        <v>125</v>
      </c>
      <c r="E83" s="1132" t="s">
        <v>126</v>
      </c>
      <c r="F83" s="1119" t="s">
        <v>17</v>
      </c>
      <c r="G83" s="714" t="s">
        <v>170</v>
      </c>
      <c r="H83" s="25">
        <v>2222222222.2199998</v>
      </c>
      <c r="I83" s="1123" t="s">
        <v>37</v>
      </c>
      <c r="J83" s="1147">
        <v>40259</v>
      </c>
      <c r="K83" s="1132">
        <v>6</v>
      </c>
      <c r="L83" s="670">
        <v>2488875000</v>
      </c>
      <c r="M83" s="668">
        <v>40375</v>
      </c>
      <c r="N83" s="686"/>
      <c r="O83" s="670">
        <v>2300847000</v>
      </c>
      <c r="P83" s="1143">
        <v>12</v>
      </c>
      <c r="Q83" s="693">
        <v>2128000000</v>
      </c>
      <c r="R83" s="44">
        <v>40679</v>
      </c>
      <c r="S83" s="63">
        <v>30244574.539999999</v>
      </c>
      <c r="T83" s="661">
        <f>Q83-S83</f>
        <v>2097755425.46</v>
      </c>
      <c r="U83" s="11" t="s">
        <v>170</v>
      </c>
      <c r="V83" s="663"/>
      <c r="W83" s="664"/>
      <c r="X83" s="81"/>
      <c r="AA83" s="605"/>
    </row>
    <row r="84" spans="1:27" s="1113" customFormat="1" ht="29.25" customHeight="1">
      <c r="A84" s="1139"/>
      <c r="B84" s="1127"/>
      <c r="C84" s="920"/>
      <c r="D84" s="665"/>
      <c r="E84" s="1133"/>
      <c r="F84" s="1122"/>
      <c r="G84" s="665"/>
      <c r="H84" s="666"/>
      <c r="I84" s="1124"/>
      <c r="J84" s="1148"/>
      <c r="K84" s="1133"/>
      <c r="L84" s="657"/>
      <c r="M84" s="658"/>
      <c r="N84" s="659"/>
      <c r="O84" s="657"/>
      <c r="P84" s="1115"/>
      <c r="Q84" s="161"/>
      <c r="R84" s="44">
        <v>40708</v>
      </c>
      <c r="S84" s="63">
        <v>88086.85</v>
      </c>
      <c r="T84" s="661">
        <f t="shared" ref="T84:T92" si="3">T83-S84</f>
        <v>2097667338.6100001</v>
      </c>
      <c r="U84" s="11" t="s">
        <v>170</v>
      </c>
      <c r="V84" s="663"/>
      <c r="W84" s="664"/>
      <c r="X84" s="81"/>
      <c r="AA84" s="605"/>
    </row>
    <row r="85" spans="1:27" s="1113" customFormat="1" ht="29.25" customHeight="1">
      <c r="A85" s="1139"/>
      <c r="B85" s="1127"/>
      <c r="C85" s="920"/>
      <c r="D85" s="665"/>
      <c r="E85" s="1133"/>
      <c r="F85" s="1122"/>
      <c r="G85" s="665"/>
      <c r="H85" s="666"/>
      <c r="I85" s="1124"/>
      <c r="J85" s="1148"/>
      <c r="K85" s="1133"/>
      <c r="L85" s="657"/>
      <c r="M85" s="658"/>
      <c r="N85" s="659"/>
      <c r="O85" s="657"/>
      <c r="P85" s="1115"/>
      <c r="Q85" s="161"/>
      <c r="R85" s="44">
        <v>41032</v>
      </c>
      <c r="S85" s="63">
        <v>80000000</v>
      </c>
      <c r="T85" s="661">
        <f t="shared" si="3"/>
        <v>2017667338.6100001</v>
      </c>
      <c r="U85" s="11" t="s">
        <v>170</v>
      </c>
      <c r="V85" s="663"/>
      <c r="W85" s="664"/>
      <c r="X85" s="81"/>
      <c r="AA85" s="605"/>
    </row>
    <row r="86" spans="1:27" s="1113" customFormat="1" ht="29.25" customHeight="1">
      <c r="A86" s="1139"/>
      <c r="B86" s="1127"/>
      <c r="C86" s="920"/>
      <c r="D86" s="665"/>
      <c r="E86" s="1133"/>
      <c r="F86" s="1122"/>
      <c r="G86" s="665"/>
      <c r="H86" s="666"/>
      <c r="I86" s="1124"/>
      <c r="J86" s="1148"/>
      <c r="K86" s="1133"/>
      <c r="L86" s="657"/>
      <c r="M86" s="658"/>
      <c r="N86" s="659"/>
      <c r="O86" s="657"/>
      <c r="P86" s="1115"/>
      <c r="Q86" s="161"/>
      <c r="R86" s="44">
        <v>41043</v>
      </c>
      <c r="S86" s="63">
        <v>30000000</v>
      </c>
      <c r="T86" s="661">
        <f t="shared" si="3"/>
        <v>1987667338.6100001</v>
      </c>
      <c r="U86" s="11" t="s">
        <v>170</v>
      </c>
      <c r="V86" s="663"/>
      <c r="W86" s="664"/>
      <c r="X86" s="81"/>
      <c r="AA86" s="605"/>
    </row>
    <row r="87" spans="1:27" s="1113" customFormat="1" ht="29.25" customHeight="1">
      <c r="A87" s="1139"/>
      <c r="B87" s="1127"/>
      <c r="C87" s="920"/>
      <c r="D87" s="665"/>
      <c r="E87" s="1133"/>
      <c r="F87" s="1122"/>
      <c r="G87" s="665"/>
      <c r="H87" s="666"/>
      <c r="I87" s="1124"/>
      <c r="J87" s="1148"/>
      <c r="K87" s="1133"/>
      <c r="L87" s="657"/>
      <c r="M87" s="658"/>
      <c r="N87" s="659"/>
      <c r="O87" s="657"/>
      <c r="P87" s="1115"/>
      <c r="Q87" s="161"/>
      <c r="R87" s="44">
        <v>41052</v>
      </c>
      <c r="S87" s="63">
        <v>500000000</v>
      </c>
      <c r="T87" s="661">
        <f t="shared" si="3"/>
        <v>1487667338.6100001</v>
      </c>
      <c r="U87" s="11" t="s">
        <v>170</v>
      </c>
      <c r="V87" s="663"/>
      <c r="W87" s="664"/>
      <c r="X87" s="81"/>
      <c r="AA87" s="605"/>
    </row>
    <row r="88" spans="1:27" s="1113" customFormat="1" ht="29.25" customHeight="1">
      <c r="A88" s="1139"/>
      <c r="B88" s="1127"/>
      <c r="C88" s="920"/>
      <c r="D88" s="665"/>
      <c r="E88" s="1133"/>
      <c r="F88" s="1122"/>
      <c r="G88" s="665"/>
      <c r="H88" s="666"/>
      <c r="I88" s="1124"/>
      <c r="J88" s="1148"/>
      <c r="K88" s="1133"/>
      <c r="L88" s="657"/>
      <c r="M88" s="658"/>
      <c r="N88" s="659"/>
      <c r="O88" s="657"/>
      <c r="P88" s="1115"/>
      <c r="Q88" s="161"/>
      <c r="R88" s="44">
        <v>41074</v>
      </c>
      <c r="S88" s="63">
        <v>44200000</v>
      </c>
      <c r="T88" s="661">
        <f t="shared" si="3"/>
        <v>1443467338.6100001</v>
      </c>
      <c r="U88" s="11" t="s">
        <v>170</v>
      </c>
      <c r="V88" s="663"/>
      <c r="W88" s="664"/>
      <c r="X88" s="81"/>
      <c r="AA88" s="605"/>
    </row>
    <row r="89" spans="1:27" s="1113" customFormat="1" ht="29.25" customHeight="1">
      <c r="A89" s="1139"/>
      <c r="B89" s="1127"/>
      <c r="C89" s="920"/>
      <c r="D89" s="665"/>
      <c r="E89" s="1133"/>
      <c r="F89" s="1122"/>
      <c r="G89" s="665"/>
      <c r="H89" s="666"/>
      <c r="I89" s="1124"/>
      <c r="J89" s="1148"/>
      <c r="K89" s="1133"/>
      <c r="L89" s="657"/>
      <c r="M89" s="658"/>
      <c r="N89" s="659"/>
      <c r="O89" s="657"/>
      <c r="P89" s="1115"/>
      <c r="Q89" s="161"/>
      <c r="R89" s="44">
        <v>41085</v>
      </c>
      <c r="S89" s="63">
        <v>120000000</v>
      </c>
      <c r="T89" s="661">
        <f t="shared" si="3"/>
        <v>1323467338.6100001</v>
      </c>
      <c r="U89" s="11" t="s">
        <v>170</v>
      </c>
      <c r="V89" s="663"/>
      <c r="W89" s="664"/>
      <c r="X89" s="81"/>
      <c r="AA89" s="605"/>
    </row>
    <row r="90" spans="1:27" s="1113" customFormat="1" ht="29.25" customHeight="1">
      <c r="A90" s="1139"/>
      <c r="B90" s="1127"/>
      <c r="C90" s="920"/>
      <c r="D90" s="665"/>
      <c r="E90" s="1133"/>
      <c r="F90" s="1122"/>
      <c r="G90" s="665"/>
      <c r="H90" s="666"/>
      <c r="I90" s="1124"/>
      <c r="J90" s="1148"/>
      <c r="K90" s="1133"/>
      <c r="L90" s="657"/>
      <c r="M90" s="658"/>
      <c r="N90" s="659"/>
      <c r="O90" s="657"/>
      <c r="P90" s="1115"/>
      <c r="Q90" s="161"/>
      <c r="R90" s="44">
        <v>41106</v>
      </c>
      <c r="S90" s="63">
        <v>17500000</v>
      </c>
      <c r="T90" s="661">
        <f t="shared" si="3"/>
        <v>1305967338.6100001</v>
      </c>
      <c r="U90" s="11" t="s">
        <v>170</v>
      </c>
      <c r="V90" s="663"/>
      <c r="W90" s="664"/>
      <c r="X90" s="81"/>
      <c r="AA90" s="605"/>
    </row>
    <row r="91" spans="1:27" s="1113" customFormat="1" ht="29.25" customHeight="1">
      <c r="A91" s="1139"/>
      <c r="B91" s="1127"/>
      <c r="C91" s="920"/>
      <c r="D91" s="665"/>
      <c r="E91" s="1133"/>
      <c r="F91" s="1122"/>
      <c r="G91" s="665"/>
      <c r="H91" s="666"/>
      <c r="I91" s="1124"/>
      <c r="J91" s="1148"/>
      <c r="K91" s="1133"/>
      <c r="L91" s="657"/>
      <c r="M91" s="658"/>
      <c r="N91" s="659"/>
      <c r="O91" s="657"/>
      <c r="P91" s="1115"/>
      <c r="Q91" s="161"/>
      <c r="R91" s="44">
        <v>41117</v>
      </c>
      <c r="S91" s="63">
        <v>450000000</v>
      </c>
      <c r="T91" s="661">
        <f t="shared" si="3"/>
        <v>855967338.61000013</v>
      </c>
      <c r="U91" s="11" t="s">
        <v>170</v>
      </c>
      <c r="V91" s="663"/>
      <c r="W91" s="664"/>
      <c r="X91" s="81"/>
      <c r="AA91" s="605"/>
    </row>
    <row r="92" spans="1:27" s="1113" customFormat="1" ht="29.25" customHeight="1">
      <c r="A92" s="1139"/>
      <c r="B92" s="1127"/>
      <c r="C92" s="920"/>
      <c r="D92" s="665"/>
      <c r="E92" s="1133"/>
      <c r="F92" s="1122"/>
      <c r="G92" s="665"/>
      <c r="H92" s="666"/>
      <c r="I92" s="1124"/>
      <c r="J92" s="1148"/>
      <c r="K92" s="1133"/>
      <c r="L92" s="657"/>
      <c r="M92" s="658"/>
      <c r="N92" s="659"/>
      <c r="O92" s="657"/>
      <c r="P92" s="1115"/>
      <c r="Q92" s="161"/>
      <c r="R92" s="44">
        <v>41135</v>
      </c>
      <c r="S92" s="63">
        <v>272500000</v>
      </c>
      <c r="T92" s="661">
        <f t="shared" si="3"/>
        <v>583467338.61000013</v>
      </c>
      <c r="U92" s="11" t="s">
        <v>170</v>
      </c>
      <c r="V92" s="663"/>
      <c r="W92" s="664"/>
      <c r="X92" s="81"/>
      <c r="AA92" s="605"/>
    </row>
    <row r="93" spans="1:27" s="1113" customFormat="1" ht="29.25" customHeight="1">
      <c r="A93" s="1139"/>
      <c r="B93" s="1127"/>
      <c r="C93" s="920"/>
      <c r="D93" s="665"/>
      <c r="E93" s="1133"/>
      <c r="F93" s="1122"/>
      <c r="G93" s="665"/>
      <c r="H93" s="666"/>
      <c r="I93" s="1124"/>
      <c r="J93" s="1148"/>
      <c r="K93" s="1133"/>
      <c r="L93" s="657"/>
      <c r="M93" s="658"/>
      <c r="N93" s="659"/>
      <c r="O93" s="657"/>
      <c r="P93" s="1115"/>
      <c r="Q93" s="161"/>
      <c r="R93" s="1864">
        <v>41143</v>
      </c>
      <c r="S93" s="1867">
        <v>583467338.61000001</v>
      </c>
      <c r="T93" s="1870">
        <f>T92-S93</f>
        <v>0</v>
      </c>
      <c r="U93" s="1873" t="s">
        <v>276</v>
      </c>
      <c r="V93" s="1">
        <v>41185</v>
      </c>
      <c r="W93" s="691" t="s">
        <v>586</v>
      </c>
      <c r="X93" s="81">
        <v>12012957.32</v>
      </c>
      <c r="AA93" s="605"/>
    </row>
    <row r="94" spans="1:27" s="1113" customFormat="1" ht="29.25" customHeight="1">
      <c r="A94" s="1139"/>
      <c r="B94" s="1127"/>
      <c r="C94" s="920"/>
      <c r="D94" s="665"/>
      <c r="E94" s="1133"/>
      <c r="F94" s="1122"/>
      <c r="G94" s="665"/>
      <c r="H94" s="666"/>
      <c r="I94" s="1124"/>
      <c r="J94" s="1148"/>
      <c r="K94" s="1133"/>
      <c r="L94" s="657"/>
      <c r="M94" s="658"/>
      <c r="N94" s="659"/>
      <c r="O94" s="657"/>
      <c r="P94" s="1115"/>
      <c r="Q94" s="161"/>
      <c r="R94" s="1865"/>
      <c r="S94" s="1868"/>
      <c r="T94" s="1871"/>
      <c r="U94" s="1874"/>
      <c r="V94" s="1">
        <v>41264</v>
      </c>
      <c r="W94" s="691" t="s">
        <v>586</v>
      </c>
      <c r="X94" s="81">
        <v>16967.25</v>
      </c>
      <c r="AA94" s="605"/>
    </row>
    <row r="95" spans="1:27" s="1113" customFormat="1" ht="29.25" customHeight="1">
      <c r="A95" s="1140"/>
      <c r="B95" s="1118"/>
      <c r="C95" s="921"/>
      <c r="D95" s="715"/>
      <c r="E95" s="687"/>
      <c r="F95" s="1120"/>
      <c r="G95" s="715"/>
      <c r="H95" s="137"/>
      <c r="I95" s="1125"/>
      <c r="J95" s="1150"/>
      <c r="K95" s="687"/>
      <c r="L95" s="688"/>
      <c r="M95" s="658"/>
      <c r="N95" s="659"/>
      <c r="O95" s="657"/>
      <c r="P95" s="1115"/>
      <c r="Q95" s="161"/>
      <c r="R95" s="1876"/>
      <c r="S95" s="1592"/>
      <c r="T95" s="1877"/>
      <c r="U95" s="1878"/>
      <c r="V95" s="1">
        <v>41499</v>
      </c>
      <c r="W95" s="691" t="s">
        <v>1958</v>
      </c>
      <c r="X95" s="81">
        <v>-460.14</v>
      </c>
      <c r="AA95" s="605"/>
    </row>
    <row r="96" spans="1:27" s="1113" customFormat="1" ht="29.25" customHeight="1">
      <c r="A96" s="1139">
        <v>1</v>
      </c>
      <c r="B96" s="1127">
        <v>40088</v>
      </c>
      <c r="C96" s="920" t="s">
        <v>175</v>
      </c>
      <c r="D96" s="665" t="s">
        <v>125</v>
      </c>
      <c r="E96" s="1133" t="s">
        <v>126</v>
      </c>
      <c r="F96" s="1122" t="s">
        <v>17</v>
      </c>
      <c r="G96" s="665" t="s">
        <v>171</v>
      </c>
      <c r="H96" s="666">
        <v>1111111111.1099999</v>
      </c>
      <c r="I96" s="1124" t="s">
        <v>37</v>
      </c>
      <c r="J96" s="1148">
        <v>40259</v>
      </c>
      <c r="K96" s="1133">
        <v>6</v>
      </c>
      <c r="L96" s="657">
        <v>1244437500</v>
      </c>
      <c r="M96" s="668">
        <v>40375</v>
      </c>
      <c r="N96" s="686"/>
      <c r="O96" s="670">
        <v>694980000</v>
      </c>
      <c r="P96" s="1114"/>
      <c r="Q96" s="693">
        <v>528184800</v>
      </c>
      <c r="R96" s="44">
        <v>41135</v>
      </c>
      <c r="S96" s="63">
        <v>90269076.359999999</v>
      </c>
      <c r="T96" s="661">
        <f>Q96-S96</f>
        <v>437915723.63999999</v>
      </c>
      <c r="U96" s="662" t="s">
        <v>570</v>
      </c>
      <c r="V96" s="663"/>
      <c r="W96" s="664"/>
      <c r="X96" s="81"/>
    </row>
    <row r="97" spans="1:24" s="1113" customFormat="1" ht="29.25" customHeight="1">
      <c r="A97" s="1139"/>
      <c r="B97" s="1127"/>
      <c r="C97" s="920"/>
      <c r="D97" s="665"/>
      <c r="E97" s="1133"/>
      <c r="F97" s="1122"/>
      <c r="G97" s="665"/>
      <c r="H97" s="666"/>
      <c r="I97" s="1124"/>
      <c r="J97" s="1148"/>
      <c r="K97" s="1133"/>
      <c r="L97" s="657"/>
      <c r="M97" s="658"/>
      <c r="N97" s="659"/>
      <c r="O97" s="657"/>
      <c r="P97" s="1115"/>
      <c r="Q97" s="657"/>
      <c r="R97" s="44">
        <v>41169</v>
      </c>
      <c r="S97" s="63">
        <v>8833632.0700000003</v>
      </c>
      <c r="T97" s="661">
        <f>T96-S97</f>
        <v>429082091.56999999</v>
      </c>
      <c r="U97" s="662" t="s">
        <v>570</v>
      </c>
      <c r="V97" s="663"/>
      <c r="W97" s="664"/>
      <c r="X97" s="81"/>
    </row>
    <row r="98" spans="1:24" s="1113" customFormat="1" ht="29.25" customHeight="1">
      <c r="A98" s="1139"/>
      <c r="B98" s="1127"/>
      <c r="C98" s="920"/>
      <c r="D98" s="665"/>
      <c r="E98" s="1133"/>
      <c r="F98" s="1122"/>
      <c r="G98" s="665"/>
      <c r="H98" s="666"/>
      <c r="I98" s="1124"/>
      <c r="J98" s="1148"/>
      <c r="K98" s="1133"/>
      <c r="L98" s="657"/>
      <c r="M98" s="658"/>
      <c r="N98" s="659"/>
      <c r="O98" s="657"/>
      <c r="P98" s="1115"/>
      <c r="Q98" s="657"/>
      <c r="R98" s="44">
        <v>41197</v>
      </c>
      <c r="S98" s="63">
        <v>10055652.789999999</v>
      </c>
      <c r="T98" s="661">
        <f>T97-S98</f>
        <v>419026438.77999997</v>
      </c>
      <c r="U98" s="662" t="s">
        <v>594</v>
      </c>
      <c r="V98" s="663"/>
      <c r="W98" s="664"/>
      <c r="X98" s="81"/>
    </row>
    <row r="99" spans="1:24" s="1113" customFormat="1" ht="29.25" customHeight="1">
      <c r="A99" s="1139"/>
      <c r="B99" s="1127"/>
      <c r="C99" s="920"/>
      <c r="D99" s="665"/>
      <c r="E99" s="1133"/>
      <c r="F99" s="1122"/>
      <c r="G99" s="665"/>
      <c r="H99" s="666"/>
      <c r="I99" s="1124"/>
      <c r="J99" s="1148"/>
      <c r="K99" s="1133"/>
      <c r="L99" s="657"/>
      <c r="M99" s="658"/>
      <c r="N99" s="659"/>
      <c r="O99" s="657"/>
      <c r="P99" s="1115"/>
      <c r="Q99" s="657"/>
      <c r="R99" s="1864">
        <v>41218</v>
      </c>
      <c r="S99" s="1867">
        <v>419026438.77999997</v>
      </c>
      <c r="T99" s="1870">
        <f>T98-S99</f>
        <v>0</v>
      </c>
      <c r="U99" s="1882" t="s">
        <v>570</v>
      </c>
      <c r="V99" s="1">
        <v>41218</v>
      </c>
      <c r="W99" s="691" t="s">
        <v>586</v>
      </c>
      <c r="X99" s="81">
        <v>297511707.51999998</v>
      </c>
    </row>
    <row r="100" spans="1:24" s="1113" customFormat="1" ht="29.25" customHeight="1">
      <c r="A100" s="1139"/>
      <c r="B100" s="1127"/>
      <c r="C100" s="920"/>
      <c r="D100" s="665"/>
      <c r="E100" s="1133"/>
      <c r="F100" s="1122"/>
      <c r="G100" s="665"/>
      <c r="H100" s="666"/>
      <c r="I100" s="1124"/>
      <c r="J100" s="1148"/>
      <c r="K100" s="1133"/>
      <c r="L100" s="657"/>
      <c r="M100" s="658"/>
      <c r="N100" s="659"/>
      <c r="O100" s="657"/>
      <c r="P100" s="1115"/>
      <c r="Q100" s="657"/>
      <c r="R100" s="1865"/>
      <c r="S100" s="1868"/>
      <c r="T100" s="1871"/>
      <c r="U100" s="1883"/>
      <c r="V100" s="1">
        <v>41248</v>
      </c>
      <c r="W100" s="691" t="s">
        <v>2092</v>
      </c>
      <c r="X100" s="81">
        <v>57378964.100000001</v>
      </c>
    </row>
    <row r="101" spans="1:24" s="1113" customFormat="1" ht="29.25" customHeight="1">
      <c r="A101" s="1140"/>
      <c r="B101" s="1118"/>
      <c r="C101" s="921"/>
      <c r="D101" s="715"/>
      <c r="E101" s="687"/>
      <c r="F101" s="1120"/>
      <c r="G101" s="715"/>
      <c r="H101" s="137"/>
      <c r="I101" s="1125"/>
      <c r="J101" s="1150"/>
      <c r="K101" s="687"/>
      <c r="L101" s="688"/>
      <c r="M101" s="627"/>
      <c r="N101" s="690"/>
      <c r="O101" s="688"/>
      <c r="P101" s="1116"/>
      <c r="Q101" s="688"/>
      <c r="R101" s="1876"/>
      <c r="S101" s="1592"/>
      <c r="T101" s="1877"/>
      <c r="U101" s="1884"/>
      <c r="V101" s="1">
        <v>41614</v>
      </c>
      <c r="W101" s="691" t="s">
        <v>586</v>
      </c>
      <c r="X101" s="81">
        <v>1609738.93</v>
      </c>
    </row>
    <row r="102" spans="1:24" s="1113" customFormat="1" ht="29.25" customHeight="1">
      <c r="A102" s="1138">
        <v>2</v>
      </c>
      <c r="B102" s="1117">
        <v>40088</v>
      </c>
      <c r="C102" s="919" t="s">
        <v>175</v>
      </c>
      <c r="D102" s="714" t="s">
        <v>125</v>
      </c>
      <c r="E102" s="1132" t="s">
        <v>126</v>
      </c>
      <c r="F102" s="1119" t="s">
        <v>17</v>
      </c>
      <c r="G102" s="714" t="s">
        <v>170</v>
      </c>
      <c r="H102" s="25">
        <v>2222222222.2199998</v>
      </c>
      <c r="I102" s="1123" t="s">
        <v>37</v>
      </c>
      <c r="J102" s="1147">
        <v>40259</v>
      </c>
      <c r="K102" s="1132">
        <v>6</v>
      </c>
      <c r="L102" s="670">
        <v>2488875000</v>
      </c>
      <c r="M102" s="668">
        <v>40375</v>
      </c>
      <c r="N102" s="686"/>
      <c r="O102" s="670">
        <v>1389960000</v>
      </c>
      <c r="P102" s="1114"/>
      <c r="Q102" s="693">
        <v>1053000000</v>
      </c>
      <c r="R102" s="44">
        <v>41121</v>
      </c>
      <c r="S102" s="63">
        <v>175000000</v>
      </c>
      <c r="T102" s="661">
        <f>Q102-S102</f>
        <v>878000000</v>
      </c>
      <c r="U102" s="11" t="s">
        <v>170</v>
      </c>
      <c r="V102" s="663"/>
      <c r="W102" s="664"/>
      <c r="X102" s="81"/>
    </row>
    <row r="103" spans="1:24" s="1113" customFormat="1" ht="29.25" customHeight="1">
      <c r="A103" s="1139"/>
      <c r="B103" s="1127"/>
      <c r="C103" s="920"/>
      <c r="D103" s="665"/>
      <c r="E103" s="1133"/>
      <c r="F103" s="1122"/>
      <c r="G103" s="665"/>
      <c r="H103" s="666"/>
      <c r="I103" s="1124"/>
      <c r="J103" s="1148"/>
      <c r="K103" s="1133"/>
      <c r="L103" s="657"/>
      <c r="M103" s="658"/>
      <c r="N103" s="659"/>
      <c r="O103" s="657"/>
      <c r="P103" s="1115"/>
      <c r="Q103" s="657"/>
      <c r="R103" s="44">
        <v>41135</v>
      </c>
      <c r="S103" s="63">
        <v>5539055.4100000001</v>
      </c>
      <c r="T103" s="661">
        <f t="shared" ref="T103:T108" si="4">T102-S103</f>
        <v>872460944.59000003</v>
      </c>
      <c r="U103" s="11" t="s">
        <v>170</v>
      </c>
      <c r="V103" s="663"/>
      <c r="W103" s="664"/>
      <c r="X103" s="81"/>
    </row>
    <row r="104" spans="1:24" s="1113" customFormat="1" ht="29.25" customHeight="1">
      <c r="A104" s="1139"/>
      <c r="B104" s="1127"/>
      <c r="C104" s="920"/>
      <c r="D104" s="665"/>
      <c r="E104" s="1133"/>
      <c r="F104" s="1122"/>
      <c r="G104" s="665"/>
      <c r="H104" s="666"/>
      <c r="I104" s="1124"/>
      <c r="J104" s="1148"/>
      <c r="K104" s="1133"/>
      <c r="L104" s="657"/>
      <c r="M104" s="658"/>
      <c r="N104" s="659"/>
      <c r="O104" s="657"/>
      <c r="P104" s="1115"/>
      <c r="Q104" s="657"/>
      <c r="R104" s="44">
        <v>41152</v>
      </c>
      <c r="S104" s="63">
        <v>16000000</v>
      </c>
      <c r="T104" s="661">
        <f t="shared" si="4"/>
        <v>856460944.59000003</v>
      </c>
      <c r="U104" s="11" t="s">
        <v>170</v>
      </c>
      <c r="V104" s="663"/>
      <c r="W104" s="664"/>
      <c r="X104" s="81"/>
    </row>
    <row r="105" spans="1:24" s="1113" customFormat="1" ht="29.25" customHeight="1">
      <c r="A105" s="1139"/>
      <c r="B105" s="1127"/>
      <c r="C105" s="920"/>
      <c r="D105" s="665"/>
      <c r="E105" s="1133"/>
      <c r="F105" s="1122"/>
      <c r="G105" s="665"/>
      <c r="H105" s="666"/>
      <c r="I105" s="1124"/>
      <c r="J105" s="1148"/>
      <c r="K105" s="1133"/>
      <c r="L105" s="657"/>
      <c r="M105" s="658"/>
      <c r="N105" s="659"/>
      <c r="O105" s="657"/>
      <c r="P105" s="1115"/>
      <c r="Q105" s="657"/>
      <c r="R105" s="44">
        <v>41169</v>
      </c>
      <c r="S105" s="63">
        <v>1667352.47</v>
      </c>
      <c r="T105" s="661">
        <f t="shared" si="4"/>
        <v>854793592.12</v>
      </c>
      <c r="U105" s="11" t="s">
        <v>170</v>
      </c>
      <c r="V105" s="663"/>
      <c r="W105" s="664"/>
      <c r="X105" s="81"/>
    </row>
    <row r="106" spans="1:24" s="1113" customFormat="1" ht="29.25" customHeight="1">
      <c r="A106" s="1139"/>
      <c r="B106" s="1127"/>
      <c r="C106" s="920"/>
      <c r="D106" s="665"/>
      <c r="E106" s="1133"/>
      <c r="F106" s="1122"/>
      <c r="G106" s="665"/>
      <c r="H106" s="666"/>
      <c r="I106" s="1124"/>
      <c r="J106" s="1148"/>
      <c r="K106" s="1133"/>
      <c r="L106" s="657"/>
      <c r="M106" s="658"/>
      <c r="N106" s="659"/>
      <c r="O106" s="657"/>
      <c r="P106" s="1115"/>
      <c r="Q106" s="657"/>
      <c r="R106" s="44">
        <v>41180</v>
      </c>
      <c r="S106" s="63">
        <v>35000000</v>
      </c>
      <c r="T106" s="661">
        <f t="shared" si="4"/>
        <v>819793592.12</v>
      </c>
      <c r="U106" s="11" t="s">
        <v>170</v>
      </c>
      <c r="V106" s="663"/>
      <c r="W106" s="664"/>
      <c r="X106" s="81"/>
    </row>
    <row r="107" spans="1:24" s="1113" customFormat="1" ht="29.25" customHeight="1">
      <c r="A107" s="1139"/>
      <c r="B107" s="1127"/>
      <c r="C107" s="920"/>
      <c r="D107" s="665"/>
      <c r="E107" s="1133"/>
      <c r="F107" s="1122"/>
      <c r="G107" s="665"/>
      <c r="H107" s="666"/>
      <c r="I107" s="1124"/>
      <c r="J107" s="1148"/>
      <c r="K107" s="1133"/>
      <c r="L107" s="657"/>
      <c r="M107" s="658"/>
      <c r="N107" s="659"/>
      <c r="O107" s="657"/>
      <c r="P107" s="1115"/>
      <c r="Q107" s="657"/>
      <c r="R107" s="44">
        <v>41197</v>
      </c>
      <c r="S107" s="63">
        <v>25334218.41</v>
      </c>
      <c r="T107" s="661">
        <f t="shared" si="4"/>
        <v>794459373.71000004</v>
      </c>
      <c r="U107" s="11" t="s">
        <v>170</v>
      </c>
      <c r="V107" s="663"/>
      <c r="W107" s="664"/>
      <c r="X107" s="81"/>
    </row>
    <row r="108" spans="1:24" s="1113" customFormat="1" ht="29.25" customHeight="1">
      <c r="A108" s="1139"/>
      <c r="B108" s="1127"/>
      <c r="C108" s="920"/>
      <c r="D108" s="665"/>
      <c r="E108" s="1133"/>
      <c r="F108" s="1122"/>
      <c r="G108" s="665"/>
      <c r="H108" s="666"/>
      <c r="I108" s="1124"/>
      <c r="J108" s="1148"/>
      <c r="K108" s="1133"/>
      <c r="L108" s="657"/>
      <c r="M108" s="658"/>
      <c r="N108" s="659"/>
      <c r="O108" s="657"/>
      <c r="P108" s="1115"/>
      <c r="Q108" s="657"/>
      <c r="R108" s="1864">
        <v>41200</v>
      </c>
      <c r="S108" s="1867">
        <v>794459373.71000004</v>
      </c>
      <c r="T108" s="1870">
        <f t="shared" si="4"/>
        <v>0</v>
      </c>
      <c r="U108" s="1873" t="s">
        <v>276</v>
      </c>
      <c r="V108" s="1">
        <v>41218</v>
      </c>
      <c r="W108" s="691" t="s">
        <v>586</v>
      </c>
      <c r="X108" s="81">
        <v>8289430.8300000001</v>
      </c>
    </row>
    <row r="109" spans="1:24" s="1113" customFormat="1" ht="29.25" customHeight="1">
      <c r="A109" s="1139"/>
      <c r="B109" s="1127"/>
      <c r="C109" s="920"/>
      <c r="D109" s="665"/>
      <c r="E109" s="1133"/>
      <c r="F109" s="1122"/>
      <c r="G109" s="665"/>
      <c r="H109" s="666"/>
      <c r="I109" s="1124"/>
      <c r="J109" s="1148"/>
      <c r="K109" s="1133"/>
      <c r="L109" s="657"/>
      <c r="M109" s="658"/>
      <c r="N109" s="659"/>
      <c r="O109" s="657"/>
      <c r="P109" s="1115"/>
      <c r="Q109" s="161"/>
      <c r="R109" s="1865"/>
      <c r="S109" s="1868"/>
      <c r="T109" s="1871"/>
      <c r="U109" s="1874"/>
      <c r="V109" s="1">
        <v>41248</v>
      </c>
      <c r="W109" s="691" t="s">
        <v>2092</v>
      </c>
      <c r="X109" s="81">
        <v>1433088.17</v>
      </c>
    </row>
    <row r="110" spans="1:24" s="1113" customFormat="1" ht="29.25" customHeight="1">
      <c r="A110" s="1139"/>
      <c r="B110" s="1127"/>
      <c r="C110" s="920"/>
      <c r="D110" s="665"/>
      <c r="E110" s="1133"/>
      <c r="F110" s="1122"/>
      <c r="G110" s="665"/>
      <c r="H110" s="666"/>
      <c r="I110" s="1124"/>
      <c r="J110" s="1148"/>
      <c r="K110" s="1133"/>
      <c r="L110" s="657"/>
      <c r="M110" s="627"/>
      <c r="N110" s="690"/>
      <c r="O110" s="688"/>
      <c r="P110" s="1116"/>
      <c r="Q110" s="694"/>
      <c r="R110" s="1876"/>
      <c r="S110" s="1592"/>
      <c r="T110" s="1877"/>
      <c r="U110" s="1878"/>
      <c r="V110" s="1">
        <v>41614</v>
      </c>
      <c r="W110" s="691" t="s">
        <v>586</v>
      </c>
      <c r="X110" s="81">
        <v>141894.26</v>
      </c>
    </row>
    <row r="111" spans="1:24" s="1113" customFormat="1" ht="29.25" customHeight="1">
      <c r="A111" s="1138">
        <v>1</v>
      </c>
      <c r="B111" s="1117">
        <v>40116</v>
      </c>
      <c r="C111" s="922" t="s">
        <v>236</v>
      </c>
      <c r="D111" s="714" t="s">
        <v>125</v>
      </c>
      <c r="E111" s="1132" t="s">
        <v>126</v>
      </c>
      <c r="F111" s="1119" t="s">
        <v>17</v>
      </c>
      <c r="G111" s="714" t="s">
        <v>171</v>
      </c>
      <c r="H111" s="25">
        <v>1111111111.1099999</v>
      </c>
      <c r="I111" s="1123" t="s">
        <v>37</v>
      </c>
      <c r="J111" s="1147">
        <v>40259</v>
      </c>
      <c r="K111" s="1132">
        <v>6</v>
      </c>
      <c r="L111" s="670">
        <v>1271337500</v>
      </c>
      <c r="M111" s="658">
        <v>40375</v>
      </c>
      <c r="N111" s="659"/>
      <c r="O111" s="657">
        <v>1243275000</v>
      </c>
      <c r="P111" s="1115"/>
      <c r="Q111" s="660">
        <v>1117399170</v>
      </c>
      <c r="R111" s="483">
        <v>40953</v>
      </c>
      <c r="S111" s="81">
        <v>87099564.5</v>
      </c>
      <c r="T111" s="695">
        <f>Q111-S111</f>
        <v>1030299605.5</v>
      </c>
      <c r="U111" s="696" t="s">
        <v>570</v>
      </c>
      <c r="V111" s="663"/>
      <c r="W111" s="664"/>
      <c r="X111" s="81"/>
    </row>
    <row r="112" spans="1:24" s="1113" customFormat="1" ht="29.25" customHeight="1">
      <c r="A112" s="1139"/>
      <c r="B112" s="1127"/>
      <c r="C112" s="923"/>
      <c r="D112" s="665"/>
      <c r="E112" s="1133"/>
      <c r="F112" s="1122"/>
      <c r="G112" s="665"/>
      <c r="H112" s="666"/>
      <c r="I112" s="1124"/>
      <c r="J112" s="1148"/>
      <c r="K112" s="1133"/>
      <c r="L112" s="657"/>
      <c r="M112" s="658"/>
      <c r="N112" s="659"/>
      <c r="O112" s="657"/>
      <c r="P112" s="1115"/>
      <c r="Q112" s="660"/>
      <c r="R112" s="44">
        <v>40982</v>
      </c>
      <c r="S112" s="63">
        <v>99462002.689999998</v>
      </c>
      <c r="T112" s="661">
        <f t="shared" ref="T112:T119" si="5">T111-S112</f>
        <v>930837602.80999994</v>
      </c>
      <c r="U112" s="662" t="s">
        <v>570</v>
      </c>
      <c r="V112" s="663"/>
      <c r="W112" s="664"/>
      <c r="X112" s="81"/>
    </row>
    <row r="113" spans="1:24" s="1113" customFormat="1" ht="29.25" customHeight="1">
      <c r="A113" s="1139"/>
      <c r="B113" s="1127"/>
      <c r="C113" s="923"/>
      <c r="D113" s="665"/>
      <c r="E113" s="1133"/>
      <c r="F113" s="1122"/>
      <c r="G113" s="665"/>
      <c r="H113" s="666"/>
      <c r="I113" s="1124"/>
      <c r="J113" s="1148"/>
      <c r="K113" s="1133"/>
      <c r="L113" s="657"/>
      <c r="M113" s="658"/>
      <c r="N113" s="659"/>
      <c r="O113" s="657"/>
      <c r="P113" s="1115"/>
      <c r="Q113" s="660"/>
      <c r="R113" s="44">
        <v>41043</v>
      </c>
      <c r="S113" s="63">
        <v>74999625</v>
      </c>
      <c r="T113" s="661">
        <f t="shared" si="5"/>
        <v>855837977.80999994</v>
      </c>
      <c r="U113" s="662" t="s">
        <v>570</v>
      </c>
      <c r="V113" s="663"/>
      <c r="W113" s="664"/>
      <c r="X113" s="81"/>
    </row>
    <row r="114" spans="1:24" s="1113" customFormat="1" ht="29.25" customHeight="1">
      <c r="A114" s="1139"/>
      <c r="B114" s="1127"/>
      <c r="C114" s="923"/>
      <c r="D114" s="665"/>
      <c r="E114" s="1133"/>
      <c r="F114" s="1122"/>
      <c r="G114" s="665"/>
      <c r="H114" s="666"/>
      <c r="I114" s="1124"/>
      <c r="J114" s="1148"/>
      <c r="K114" s="1133"/>
      <c r="L114" s="657"/>
      <c r="M114" s="658"/>
      <c r="N114" s="659"/>
      <c r="O114" s="657"/>
      <c r="P114" s="1115"/>
      <c r="Q114" s="660"/>
      <c r="R114" s="44">
        <v>41106</v>
      </c>
      <c r="S114" s="63">
        <v>18749906.25</v>
      </c>
      <c r="T114" s="661">
        <f t="shared" si="5"/>
        <v>837088071.55999994</v>
      </c>
      <c r="U114" s="662" t="s">
        <v>570</v>
      </c>
      <c r="V114" s="663"/>
      <c r="W114" s="664"/>
      <c r="X114" s="81"/>
    </row>
    <row r="115" spans="1:24" s="1113" customFormat="1" ht="29.25" customHeight="1">
      <c r="A115" s="1139"/>
      <c r="B115" s="1127"/>
      <c r="C115" s="923"/>
      <c r="D115" s="665"/>
      <c r="E115" s="1133"/>
      <c r="F115" s="1122"/>
      <c r="G115" s="665"/>
      <c r="H115" s="666"/>
      <c r="I115" s="1124"/>
      <c r="J115" s="1148"/>
      <c r="K115" s="1133"/>
      <c r="L115" s="657"/>
      <c r="M115" s="658"/>
      <c r="N115" s="659"/>
      <c r="O115" s="657"/>
      <c r="P115" s="1115"/>
      <c r="Q115" s="660"/>
      <c r="R115" s="44">
        <v>41135</v>
      </c>
      <c r="S115" s="63">
        <v>68399658</v>
      </c>
      <c r="T115" s="661">
        <f t="shared" si="5"/>
        <v>768688413.55999994</v>
      </c>
      <c r="U115" s="662" t="s">
        <v>570</v>
      </c>
      <c r="V115" s="663"/>
      <c r="W115" s="664"/>
      <c r="X115" s="81"/>
    </row>
    <row r="116" spans="1:24" s="1113" customFormat="1" ht="29.25" customHeight="1">
      <c r="A116" s="1139"/>
      <c r="B116" s="1127"/>
      <c r="C116" s="923"/>
      <c r="D116" s="665"/>
      <c r="E116" s="1133"/>
      <c r="F116" s="1122"/>
      <c r="G116" s="665"/>
      <c r="H116" s="666"/>
      <c r="I116" s="1124"/>
      <c r="J116" s="1148"/>
      <c r="K116" s="1133"/>
      <c r="L116" s="657"/>
      <c r="M116" s="658"/>
      <c r="N116" s="659"/>
      <c r="O116" s="657"/>
      <c r="P116" s="1115"/>
      <c r="Q116" s="660"/>
      <c r="R116" s="44">
        <v>41169</v>
      </c>
      <c r="S116" s="63">
        <v>124999375</v>
      </c>
      <c r="T116" s="661">
        <f t="shared" si="5"/>
        <v>643689038.55999994</v>
      </c>
      <c r="U116" s="662" t="s">
        <v>570</v>
      </c>
      <c r="V116" s="663"/>
      <c r="W116" s="664"/>
      <c r="X116" s="81"/>
    </row>
    <row r="117" spans="1:24" s="1113" customFormat="1" ht="29.25" customHeight="1">
      <c r="A117" s="1139"/>
      <c r="B117" s="1127"/>
      <c r="C117" s="923"/>
      <c r="D117" s="665"/>
      <c r="E117" s="1133"/>
      <c r="F117" s="1122"/>
      <c r="G117" s="665"/>
      <c r="H117" s="666"/>
      <c r="I117" s="1124"/>
      <c r="J117" s="1148"/>
      <c r="K117" s="1133"/>
      <c r="L117" s="657"/>
      <c r="M117" s="658"/>
      <c r="N117" s="659"/>
      <c r="O117" s="657"/>
      <c r="P117" s="1115"/>
      <c r="Q117" s="660"/>
      <c r="R117" s="44">
        <v>41197</v>
      </c>
      <c r="S117" s="63">
        <v>240673796.63</v>
      </c>
      <c r="T117" s="661">
        <f t="shared" si="5"/>
        <v>403015241.92999995</v>
      </c>
      <c r="U117" s="662" t="s">
        <v>594</v>
      </c>
      <c r="V117" s="663"/>
      <c r="W117" s="664"/>
      <c r="X117" s="81"/>
    </row>
    <row r="118" spans="1:24" s="1113" customFormat="1" ht="29.25" customHeight="1">
      <c r="A118" s="1139"/>
      <c r="B118" s="1127"/>
      <c r="C118" s="923"/>
      <c r="D118" s="665"/>
      <c r="E118" s="1133"/>
      <c r="F118" s="1122"/>
      <c r="G118" s="665"/>
      <c r="H118" s="666"/>
      <c r="I118" s="1124"/>
      <c r="J118" s="1148"/>
      <c r="K118" s="1133"/>
      <c r="L118" s="657"/>
      <c r="M118" s="658"/>
      <c r="N118" s="659"/>
      <c r="O118" s="657"/>
      <c r="P118" s="1115"/>
      <c r="Q118" s="660"/>
      <c r="R118" s="44">
        <v>41228</v>
      </c>
      <c r="S118" s="63">
        <v>45764825.109999999</v>
      </c>
      <c r="T118" s="661">
        <f t="shared" si="5"/>
        <v>357250416.81999993</v>
      </c>
      <c r="U118" s="662" t="s">
        <v>594</v>
      </c>
      <c r="V118" s="663"/>
      <c r="W118" s="664"/>
      <c r="X118" s="81"/>
    </row>
    <row r="119" spans="1:24" s="1113" customFormat="1" ht="29.25" customHeight="1">
      <c r="A119" s="1139"/>
      <c r="B119" s="1127"/>
      <c r="C119" s="923"/>
      <c r="D119" s="665"/>
      <c r="E119" s="1133"/>
      <c r="F119" s="1122"/>
      <c r="G119" s="665"/>
      <c r="H119" s="666"/>
      <c r="I119" s="1124"/>
      <c r="J119" s="1148"/>
      <c r="K119" s="1133"/>
      <c r="L119" s="657"/>
      <c r="M119" s="658"/>
      <c r="N119" s="659"/>
      <c r="O119" s="657"/>
      <c r="P119" s="1115"/>
      <c r="Q119" s="660"/>
      <c r="R119" s="44">
        <v>41257</v>
      </c>
      <c r="S119" s="63">
        <v>24588926.239999998</v>
      </c>
      <c r="T119" s="661">
        <f t="shared" si="5"/>
        <v>332661490.57999992</v>
      </c>
      <c r="U119" s="662" t="s">
        <v>594</v>
      </c>
      <c r="V119" s="663"/>
      <c r="W119" s="664"/>
      <c r="X119" s="81"/>
    </row>
    <row r="120" spans="1:24" s="1113" customFormat="1" ht="29.25" customHeight="1">
      <c r="A120" s="1139"/>
      <c r="B120" s="1127"/>
      <c r="C120" s="923"/>
      <c r="D120" s="665"/>
      <c r="E120" s="1133"/>
      <c r="F120" s="1122"/>
      <c r="G120" s="665"/>
      <c r="H120" s="666"/>
      <c r="I120" s="1124"/>
      <c r="J120" s="1148"/>
      <c r="K120" s="1133"/>
      <c r="L120" s="657"/>
      <c r="M120" s="658"/>
      <c r="N120" s="659"/>
      <c r="O120" s="657"/>
      <c r="P120" s="1115"/>
      <c r="Q120" s="660"/>
      <c r="R120" s="44">
        <v>41289</v>
      </c>
      <c r="S120" s="63">
        <v>30470429.449999999</v>
      </c>
      <c r="T120" s="661">
        <f>T119-S120</f>
        <v>302191061.12999994</v>
      </c>
      <c r="U120" s="662" t="s">
        <v>570</v>
      </c>
      <c r="V120" s="663"/>
      <c r="W120" s="664"/>
      <c r="X120" s="81"/>
    </row>
    <row r="121" spans="1:24" s="1113" customFormat="1" ht="29.25" customHeight="1">
      <c r="A121" s="1139"/>
      <c r="B121" s="1127"/>
      <c r="C121" s="923"/>
      <c r="D121" s="665"/>
      <c r="E121" s="1133"/>
      <c r="F121" s="1122"/>
      <c r="G121" s="665"/>
      <c r="H121" s="666"/>
      <c r="I121" s="1124"/>
      <c r="J121" s="1148"/>
      <c r="K121" s="1133"/>
      <c r="L121" s="657"/>
      <c r="M121" s="658"/>
      <c r="N121" s="659"/>
      <c r="O121" s="657"/>
      <c r="P121" s="1115"/>
      <c r="Q121" s="660"/>
      <c r="R121" s="44">
        <v>41319</v>
      </c>
      <c r="S121" s="63">
        <v>295328635.73000002</v>
      </c>
      <c r="T121" s="661">
        <f>T120-S121</f>
        <v>6862425.3999999166</v>
      </c>
      <c r="U121" s="662" t="s">
        <v>570</v>
      </c>
      <c r="V121" s="663"/>
      <c r="W121" s="664"/>
      <c r="X121" s="81"/>
    </row>
    <row r="122" spans="1:24" s="1113" customFormat="1" ht="29.25" customHeight="1">
      <c r="A122" s="1139"/>
      <c r="B122" s="1127"/>
      <c r="C122" s="923"/>
      <c r="D122" s="665"/>
      <c r="E122" s="1133"/>
      <c r="F122" s="1122"/>
      <c r="G122" s="665"/>
      <c r="H122" s="666"/>
      <c r="I122" s="1124"/>
      <c r="J122" s="1148"/>
      <c r="K122" s="1133"/>
      <c r="L122" s="657"/>
      <c r="M122" s="658"/>
      <c r="N122" s="659"/>
      <c r="O122" s="657"/>
      <c r="P122" s="1115"/>
      <c r="Q122" s="660"/>
      <c r="R122" s="1864">
        <v>41326</v>
      </c>
      <c r="S122" s="1867">
        <v>6862425.4000000004</v>
      </c>
      <c r="T122" s="1870">
        <f>ROUND(T121-S122,0)</f>
        <v>0</v>
      </c>
      <c r="U122" s="1882" t="s">
        <v>570</v>
      </c>
      <c r="V122" s="1">
        <v>41326</v>
      </c>
      <c r="W122" s="691" t="s">
        <v>586</v>
      </c>
      <c r="X122" s="81">
        <v>184431858.11000001</v>
      </c>
    </row>
    <row r="123" spans="1:24" s="1113" customFormat="1" ht="29.25" customHeight="1">
      <c r="A123" s="1139"/>
      <c r="B123" s="1127"/>
      <c r="C123" s="923"/>
      <c r="D123" s="665"/>
      <c r="E123" s="1133"/>
      <c r="F123" s="1122"/>
      <c r="G123" s="665"/>
      <c r="H123" s="666"/>
      <c r="I123" s="1124"/>
      <c r="J123" s="1148"/>
      <c r="K123" s="1133"/>
      <c r="L123" s="657"/>
      <c r="M123" s="658"/>
      <c r="N123" s="659"/>
      <c r="O123" s="657"/>
      <c r="P123" s="1115"/>
      <c r="Q123" s="660"/>
      <c r="R123" s="1865"/>
      <c r="S123" s="1868"/>
      <c r="T123" s="1871"/>
      <c r="U123" s="1883"/>
      <c r="V123" s="1">
        <v>41332</v>
      </c>
      <c r="W123" s="691" t="s">
        <v>586</v>
      </c>
      <c r="X123" s="81">
        <v>20999895</v>
      </c>
    </row>
    <row r="124" spans="1:24" s="1113" customFormat="1" ht="29.25" customHeight="1">
      <c r="A124" s="1139"/>
      <c r="B124" s="1127"/>
      <c r="C124" s="923"/>
      <c r="D124" s="665"/>
      <c r="E124" s="1133"/>
      <c r="F124" s="1122"/>
      <c r="G124" s="665"/>
      <c r="H124" s="666"/>
      <c r="I124" s="1124"/>
      <c r="J124" s="1148"/>
      <c r="K124" s="1133"/>
      <c r="L124" s="657"/>
      <c r="M124" s="658"/>
      <c r="N124" s="659"/>
      <c r="O124" s="657"/>
      <c r="P124" s="1115"/>
      <c r="Q124" s="660"/>
      <c r="R124" s="1865"/>
      <c r="S124" s="1868"/>
      <c r="T124" s="1871"/>
      <c r="U124" s="1883"/>
      <c r="V124" s="1">
        <v>41347</v>
      </c>
      <c r="W124" s="691" t="s">
        <v>586</v>
      </c>
      <c r="X124" s="81">
        <v>156174219.13</v>
      </c>
    </row>
    <row r="125" spans="1:24" s="1113" customFormat="1" ht="29.25" customHeight="1">
      <c r="A125" s="1139"/>
      <c r="B125" s="1127"/>
      <c r="C125" s="923"/>
      <c r="D125" s="665"/>
      <c r="E125" s="1133"/>
      <c r="F125" s="1122"/>
      <c r="G125" s="665"/>
      <c r="H125" s="666"/>
      <c r="I125" s="1124"/>
      <c r="J125" s="1148"/>
      <c r="K125" s="1133"/>
      <c r="L125" s="657"/>
      <c r="M125" s="658"/>
      <c r="N125" s="659"/>
      <c r="O125" s="657"/>
      <c r="P125" s="1115"/>
      <c r="Q125" s="660"/>
      <c r="R125" s="1865"/>
      <c r="S125" s="1868"/>
      <c r="T125" s="1871"/>
      <c r="U125" s="1883"/>
      <c r="V125" s="1">
        <v>41383</v>
      </c>
      <c r="W125" s="691" t="s">
        <v>586</v>
      </c>
      <c r="X125" s="81">
        <v>105620440.95</v>
      </c>
    </row>
    <row r="126" spans="1:24" s="1113" customFormat="1" ht="29.25" customHeight="1">
      <c r="A126" s="1139"/>
      <c r="B126" s="1127"/>
      <c r="C126" s="923"/>
      <c r="D126" s="665"/>
      <c r="E126" s="1133"/>
      <c r="F126" s="1122"/>
      <c r="G126" s="665"/>
      <c r="H126" s="666"/>
      <c r="I126" s="1124"/>
      <c r="J126" s="1148"/>
      <c r="K126" s="1133"/>
      <c r="L126" s="657"/>
      <c r="M126" s="658"/>
      <c r="N126" s="659"/>
      <c r="O126" s="657"/>
      <c r="P126" s="1115"/>
      <c r="Q126" s="660"/>
      <c r="R126" s="1865"/>
      <c r="S126" s="1868"/>
      <c r="T126" s="1871"/>
      <c r="U126" s="1883"/>
      <c r="V126" s="1">
        <v>41389</v>
      </c>
      <c r="W126" s="691" t="s">
        <v>586</v>
      </c>
      <c r="X126" s="81">
        <v>42099442.159999996</v>
      </c>
    </row>
    <row r="127" spans="1:24" s="1113" customFormat="1" ht="29.25" customHeight="1">
      <c r="A127" s="1139"/>
      <c r="B127" s="1127"/>
      <c r="C127" s="923"/>
      <c r="D127" s="665"/>
      <c r="E127" s="1133"/>
      <c r="F127" s="1122"/>
      <c r="G127" s="665"/>
      <c r="H127" s="666"/>
      <c r="I127" s="1124"/>
      <c r="J127" s="1148"/>
      <c r="K127" s="1133"/>
      <c r="L127" s="657"/>
      <c r="M127" s="658"/>
      <c r="N127" s="659"/>
      <c r="O127" s="657"/>
      <c r="P127" s="1115"/>
      <c r="Q127" s="660"/>
      <c r="R127" s="1865"/>
      <c r="S127" s="1868"/>
      <c r="T127" s="1871"/>
      <c r="U127" s="1883"/>
      <c r="V127" s="1">
        <v>41423</v>
      </c>
      <c r="W127" s="691" t="s">
        <v>2092</v>
      </c>
      <c r="X127" s="81">
        <v>49225243.869999997</v>
      </c>
    </row>
    <row r="128" spans="1:24" s="1113" customFormat="1" ht="29.25" customHeight="1">
      <c r="A128" s="1139"/>
      <c r="B128" s="1127"/>
      <c r="C128" s="923"/>
      <c r="D128" s="665"/>
      <c r="E128" s="1133"/>
      <c r="F128" s="1122"/>
      <c r="G128" s="665"/>
      <c r="H128" s="666"/>
      <c r="I128" s="1124"/>
      <c r="J128" s="1148"/>
      <c r="K128" s="1133"/>
      <c r="L128" s="657"/>
      <c r="M128" s="658"/>
      <c r="N128" s="659"/>
      <c r="O128" s="657"/>
      <c r="P128" s="1115"/>
      <c r="Q128" s="660"/>
      <c r="R128" s="1876"/>
      <c r="S128" s="1592"/>
      <c r="T128" s="1877"/>
      <c r="U128" s="1884"/>
      <c r="V128" s="1">
        <v>41912</v>
      </c>
      <c r="W128" s="691" t="s">
        <v>2097</v>
      </c>
      <c r="X128" s="81">
        <v>1748832.94</v>
      </c>
    </row>
    <row r="129" spans="1:24" s="1113" customFormat="1" ht="29.25" customHeight="1">
      <c r="A129" s="1138">
        <v>2</v>
      </c>
      <c r="B129" s="1117">
        <v>40116</v>
      </c>
      <c r="C129" s="922" t="s">
        <v>564</v>
      </c>
      <c r="D129" s="714" t="s">
        <v>125</v>
      </c>
      <c r="E129" s="1132" t="s">
        <v>126</v>
      </c>
      <c r="F129" s="1119" t="s">
        <v>17</v>
      </c>
      <c r="G129" s="714" t="s">
        <v>170</v>
      </c>
      <c r="H129" s="25">
        <v>2222222222.2199998</v>
      </c>
      <c r="I129" s="1123" t="s">
        <v>37</v>
      </c>
      <c r="J129" s="1147">
        <v>40259</v>
      </c>
      <c r="K129" s="1132">
        <v>6</v>
      </c>
      <c r="L129" s="670">
        <v>2542675000</v>
      </c>
      <c r="M129" s="668">
        <v>40375</v>
      </c>
      <c r="N129" s="686"/>
      <c r="O129" s="670">
        <v>2486550000</v>
      </c>
      <c r="P129" s="1114"/>
      <c r="Q129" s="693">
        <v>2234798340</v>
      </c>
      <c r="R129" s="1">
        <v>40953</v>
      </c>
      <c r="S129" s="63">
        <v>174200000</v>
      </c>
      <c r="T129" s="661">
        <f>Q129-S129</f>
        <v>2060598340</v>
      </c>
      <c r="U129" s="11" t="s">
        <v>170</v>
      </c>
      <c r="V129" s="663"/>
      <c r="W129" s="664"/>
      <c r="X129" s="81"/>
    </row>
    <row r="130" spans="1:24" s="1113" customFormat="1" ht="29.25" customHeight="1">
      <c r="A130" s="1139"/>
      <c r="B130" s="1127"/>
      <c r="C130" s="923"/>
      <c r="D130" s="665"/>
      <c r="E130" s="1133"/>
      <c r="F130" s="1122"/>
      <c r="G130" s="665"/>
      <c r="H130" s="666"/>
      <c r="I130" s="1124"/>
      <c r="J130" s="1148"/>
      <c r="K130" s="1133"/>
      <c r="L130" s="657"/>
      <c r="M130" s="658"/>
      <c r="N130" s="659"/>
      <c r="O130" s="657"/>
      <c r="P130" s="1115"/>
      <c r="Q130" s="657"/>
      <c r="R130" s="1">
        <v>40982</v>
      </c>
      <c r="S130" s="63">
        <v>198925000.00000006</v>
      </c>
      <c r="T130" s="661">
        <f t="shared" ref="T130:T135" si="6">T129-S130</f>
        <v>1861673340</v>
      </c>
      <c r="U130" s="11" t="s">
        <v>170</v>
      </c>
      <c r="V130" s="663"/>
      <c r="W130" s="664"/>
      <c r="X130" s="81"/>
    </row>
    <row r="131" spans="1:24" s="1113" customFormat="1" ht="29.25" customHeight="1">
      <c r="A131" s="1139"/>
      <c r="B131" s="1127"/>
      <c r="C131" s="923"/>
      <c r="D131" s="665"/>
      <c r="E131" s="1133"/>
      <c r="F131" s="1122"/>
      <c r="G131" s="665"/>
      <c r="H131" s="666"/>
      <c r="I131" s="1124"/>
      <c r="J131" s="1148"/>
      <c r="K131" s="1133"/>
      <c r="L131" s="657"/>
      <c r="M131" s="658"/>
      <c r="N131" s="659"/>
      <c r="O131" s="657"/>
      <c r="P131" s="1115"/>
      <c r="Q131" s="161"/>
      <c r="R131" s="44">
        <v>41043</v>
      </c>
      <c r="S131" s="63">
        <v>150000000</v>
      </c>
      <c r="T131" s="661">
        <f t="shared" si="6"/>
        <v>1711673340</v>
      </c>
      <c r="U131" s="11" t="s">
        <v>170</v>
      </c>
      <c r="V131" s="663"/>
      <c r="W131" s="664"/>
      <c r="X131" s="81"/>
    </row>
    <row r="132" spans="1:24" s="1113" customFormat="1" ht="29.25" customHeight="1">
      <c r="A132" s="1139"/>
      <c r="B132" s="1127"/>
      <c r="C132" s="923"/>
      <c r="D132" s="665"/>
      <c r="E132" s="1133"/>
      <c r="F132" s="1122"/>
      <c r="G132" s="665"/>
      <c r="H132" s="666"/>
      <c r="I132" s="1124"/>
      <c r="J132" s="1148"/>
      <c r="K132" s="1133"/>
      <c r="L132" s="657"/>
      <c r="M132" s="658"/>
      <c r="N132" s="659"/>
      <c r="O132" s="657"/>
      <c r="P132" s="1115"/>
      <c r="Q132" s="161"/>
      <c r="R132" s="44">
        <v>41106</v>
      </c>
      <c r="S132" s="63">
        <v>37500000</v>
      </c>
      <c r="T132" s="661">
        <f t="shared" si="6"/>
        <v>1674173340</v>
      </c>
      <c r="U132" s="11" t="s">
        <v>170</v>
      </c>
      <c r="V132" s="663"/>
      <c r="W132" s="664"/>
      <c r="X132" s="81"/>
    </row>
    <row r="133" spans="1:24" s="1113" customFormat="1" ht="29.25" customHeight="1">
      <c r="A133" s="1139"/>
      <c r="B133" s="1127"/>
      <c r="C133" s="923"/>
      <c r="D133" s="665"/>
      <c r="E133" s="1133"/>
      <c r="F133" s="1122"/>
      <c r="G133" s="665"/>
      <c r="H133" s="666"/>
      <c r="I133" s="1124"/>
      <c r="J133" s="1148"/>
      <c r="K133" s="1133"/>
      <c r="L133" s="657"/>
      <c r="M133" s="658"/>
      <c r="N133" s="659"/>
      <c r="O133" s="657"/>
      <c r="P133" s="1115"/>
      <c r="Q133" s="161"/>
      <c r="R133" s="44">
        <v>41135</v>
      </c>
      <c r="S133" s="63">
        <v>136800000</v>
      </c>
      <c r="T133" s="661">
        <f t="shared" si="6"/>
        <v>1537373340</v>
      </c>
      <c r="U133" s="11" t="s">
        <v>170</v>
      </c>
      <c r="V133" s="663"/>
      <c r="W133" s="664"/>
      <c r="X133" s="81"/>
    </row>
    <row r="134" spans="1:24" s="1113" customFormat="1" ht="29.25" customHeight="1">
      <c r="A134" s="1139"/>
      <c r="B134" s="1127"/>
      <c r="C134" s="923"/>
      <c r="D134" s="665"/>
      <c r="E134" s="1133"/>
      <c r="F134" s="1122"/>
      <c r="G134" s="665"/>
      <c r="H134" s="666"/>
      <c r="I134" s="1124"/>
      <c r="J134" s="1148"/>
      <c r="K134" s="1133"/>
      <c r="L134" s="657"/>
      <c r="M134" s="658"/>
      <c r="N134" s="659"/>
      <c r="O134" s="657"/>
      <c r="P134" s="1115"/>
      <c r="Q134" s="161"/>
      <c r="R134" s="44">
        <v>41169</v>
      </c>
      <c r="S134" s="63">
        <v>250000000</v>
      </c>
      <c r="T134" s="661">
        <f t="shared" si="6"/>
        <v>1287373340</v>
      </c>
      <c r="U134" s="11" t="s">
        <v>170</v>
      </c>
      <c r="V134" s="663"/>
      <c r="W134" s="664"/>
      <c r="X134" s="81"/>
    </row>
    <row r="135" spans="1:24" s="1113" customFormat="1" ht="29.25" customHeight="1">
      <c r="A135" s="1139"/>
      <c r="B135" s="1127"/>
      <c r="C135" s="923"/>
      <c r="D135" s="665"/>
      <c r="E135" s="1133"/>
      <c r="F135" s="1122"/>
      <c r="G135" s="665"/>
      <c r="H135" s="666"/>
      <c r="I135" s="1124"/>
      <c r="J135" s="1148"/>
      <c r="K135" s="1133"/>
      <c r="L135" s="657"/>
      <c r="M135" s="658"/>
      <c r="N135" s="659"/>
      <c r="O135" s="657"/>
      <c r="P135" s="1115"/>
      <c r="Q135" s="161"/>
      <c r="R135" s="44">
        <v>41197</v>
      </c>
      <c r="S135" s="63">
        <v>481350000</v>
      </c>
      <c r="T135" s="661">
        <f t="shared" si="6"/>
        <v>806023340</v>
      </c>
      <c r="U135" s="11" t="s">
        <v>170</v>
      </c>
      <c r="V135" s="663"/>
      <c r="W135" s="664"/>
      <c r="X135" s="81"/>
    </row>
    <row r="136" spans="1:24" s="1113" customFormat="1" ht="29.25" customHeight="1">
      <c r="A136" s="1139"/>
      <c r="B136" s="1127"/>
      <c r="C136" s="923"/>
      <c r="D136" s="665"/>
      <c r="E136" s="1133"/>
      <c r="F136" s="1122"/>
      <c r="G136" s="665"/>
      <c r="H136" s="666"/>
      <c r="I136" s="1124"/>
      <c r="J136" s="1148"/>
      <c r="K136" s="1133"/>
      <c r="L136" s="657"/>
      <c r="M136" s="658"/>
      <c r="N136" s="659"/>
      <c r="O136" s="657"/>
      <c r="P136" s="1115"/>
      <c r="Q136" s="161"/>
      <c r="R136" s="44">
        <v>41228</v>
      </c>
      <c r="S136" s="63">
        <v>274590323.62</v>
      </c>
      <c r="T136" s="661">
        <f>T135-S136</f>
        <v>531433016.38</v>
      </c>
      <c r="U136" s="11" t="s">
        <v>170</v>
      </c>
      <c r="V136" s="663"/>
      <c r="W136" s="664"/>
      <c r="X136" s="81"/>
    </row>
    <row r="137" spans="1:24" s="1113" customFormat="1" ht="29.25" customHeight="1">
      <c r="A137" s="1139"/>
      <c r="B137" s="1127"/>
      <c r="C137" s="923"/>
      <c r="D137" s="665"/>
      <c r="E137" s="1133"/>
      <c r="F137" s="1122"/>
      <c r="G137" s="665"/>
      <c r="H137" s="666"/>
      <c r="I137" s="1124"/>
      <c r="J137" s="1148"/>
      <c r="K137" s="1133"/>
      <c r="L137" s="657"/>
      <c r="M137" s="658"/>
      <c r="N137" s="659"/>
      <c r="O137" s="657"/>
      <c r="P137" s="1115"/>
      <c r="Q137" s="161"/>
      <c r="R137" s="44">
        <v>41257</v>
      </c>
      <c r="S137" s="63">
        <v>147534295.13999999</v>
      </c>
      <c r="T137" s="661">
        <f>T136-S137</f>
        <v>383898721.24000001</v>
      </c>
      <c r="U137" s="11" t="s">
        <v>170</v>
      </c>
      <c r="V137" s="663"/>
      <c r="W137" s="664"/>
      <c r="X137" s="81"/>
    </row>
    <row r="138" spans="1:24" s="1113" customFormat="1" ht="29.25" customHeight="1">
      <c r="A138" s="1139"/>
      <c r="B138" s="1127"/>
      <c r="C138" s="923"/>
      <c r="D138" s="665"/>
      <c r="E138" s="1133"/>
      <c r="F138" s="1122"/>
      <c r="G138" s="665"/>
      <c r="H138" s="666"/>
      <c r="I138" s="1124"/>
      <c r="J138" s="1148"/>
      <c r="K138" s="1133"/>
      <c r="L138" s="657"/>
      <c r="M138" s="658"/>
      <c r="N138" s="659"/>
      <c r="O138" s="657"/>
      <c r="P138" s="1115"/>
      <c r="Q138" s="161"/>
      <c r="R138" s="44">
        <v>41289</v>
      </c>
      <c r="S138" s="63">
        <v>182823490.78999999</v>
      </c>
      <c r="T138" s="661">
        <f>T137-S138</f>
        <v>201075230.45000002</v>
      </c>
      <c r="U138" s="11" t="s">
        <v>170</v>
      </c>
      <c r="V138" s="663"/>
      <c r="W138" s="664"/>
      <c r="X138" s="81"/>
    </row>
    <row r="139" spans="1:24" s="1113" customFormat="1" ht="29.25" customHeight="1">
      <c r="A139" s="1139"/>
      <c r="B139" s="1127"/>
      <c r="C139" s="923"/>
      <c r="D139" s="665"/>
      <c r="E139" s="1133"/>
      <c r="F139" s="1122"/>
      <c r="G139" s="665"/>
      <c r="H139" s="666"/>
      <c r="I139" s="1124"/>
      <c r="J139" s="1148"/>
      <c r="K139" s="1133"/>
      <c r="L139" s="657"/>
      <c r="M139" s="658"/>
      <c r="N139" s="659"/>
      <c r="O139" s="657"/>
      <c r="P139" s="1115"/>
      <c r="Q139" s="161"/>
      <c r="R139" s="1864">
        <v>41319</v>
      </c>
      <c r="S139" s="1867">
        <v>201075230.44999999</v>
      </c>
      <c r="T139" s="1870">
        <f>T138-S139</f>
        <v>0</v>
      </c>
      <c r="U139" s="1873" t="s">
        <v>276</v>
      </c>
      <c r="V139" s="1">
        <v>41383</v>
      </c>
      <c r="W139" s="691" t="s">
        <v>586</v>
      </c>
      <c r="X139" s="81">
        <v>17118005.079999998</v>
      </c>
    </row>
    <row r="140" spans="1:24" s="1113" customFormat="1" ht="29.25" customHeight="1">
      <c r="A140" s="1139"/>
      <c r="B140" s="1127"/>
      <c r="C140" s="923"/>
      <c r="D140" s="665"/>
      <c r="E140" s="1133"/>
      <c r="F140" s="1122"/>
      <c r="G140" s="665"/>
      <c r="H140" s="666"/>
      <c r="I140" s="1124"/>
      <c r="J140" s="1148"/>
      <c r="K140" s="1133"/>
      <c r="L140" s="657"/>
      <c r="M140" s="658"/>
      <c r="N140" s="659"/>
      <c r="O140" s="657"/>
      <c r="P140" s="1115"/>
      <c r="Q140" s="161"/>
      <c r="R140" s="1865"/>
      <c r="S140" s="1868"/>
      <c r="T140" s="1871"/>
      <c r="U140" s="1874"/>
      <c r="V140" s="1">
        <v>41389</v>
      </c>
      <c r="W140" s="691" t="s">
        <v>586</v>
      </c>
      <c r="X140" s="81">
        <v>1052496.58</v>
      </c>
    </row>
    <row r="141" spans="1:24" s="1113" customFormat="1" ht="29.25" customHeight="1">
      <c r="A141" s="1139"/>
      <c r="B141" s="1127"/>
      <c r="C141" s="923"/>
      <c r="D141" s="665"/>
      <c r="E141" s="1133"/>
      <c r="F141" s="1122"/>
      <c r="G141" s="665"/>
      <c r="H141" s="666"/>
      <c r="I141" s="1124"/>
      <c r="J141" s="1148"/>
      <c r="K141" s="1133"/>
      <c r="L141" s="657"/>
      <c r="M141" s="658"/>
      <c r="N141" s="659"/>
      <c r="O141" s="657"/>
      <c r="P141" s="1115"/>
      <c r="Q141" s="161"/>
      <c r="R141" s="1865"/>
      <c r="S141" s="1868"/>
      <c r="T141" s="1871"/>
      <c r="U141" s="1874"/>
      <c r="V141" s="1">
        <v>41423</v>
      </c>
      <c r="W141" s="691" t="s">
        <v>2092</v>
      </c>
      <c r="X141" s="81">
        <v>1230643.3999999999</v>
      </c>
    </row>
    <row r="142" spans="1:24" s="1113" customFormat="1" ht="29.25" customHeight="1">
      <c r="A142" s="1139"/>
      <c r="B142" s="1127"/>
      <c r="C142" s="923"/>
      <c r="D142" s="665"/>
      <c r="E142" s="1133"/>
      <c r="F142" s="1122"/>
      <c r="G142" s="665"/>
      <c r="H142" s="666"/>
      <c r="I142" s="1124"/>
      <c r="J142" s="1148"/>
      <c r="K142" s="1133"/>
      <c r="L142" s="657"/>
      <c r="M142" s="658"/>
      <c r="N142" s="659"/>
      <c r="O142" s="657"/>
      <c r="P142" s="1115"/>
      <c r="Q142" s="161"/>
      <c r="R142" s="1876"/>
      <c r="S142" s="1592"/>
      <c r="T142" s="1877"/>
      <c r="U142" s="1878"/>
      <c r="V142" s="1">
        <v>41912</v>
      </c>
      <c r="W142" s="691" t="s">
        <v>2097</v>
      </c>
      <c r="X142" s="81">
        <v>41556.04</v>
      </c>
    </row>
    <row r="143" spans="1:24" s="1113" customFormat="1" ht="29.25" customHeight="1">
      <c r="A143" s="1138">
        <v>1</v>
      </c>
      <c r="B143" s="1117">
        <v>40121</v>
      </c>
      <c r="C143" s="924" t="s">
        <v>241</v>
      </c>
      <c r="D143" s="714" t="s">
        <v>125</v>
      </c>
      <c r="E143" s="1132" t="s">
        <v>126</v>
      </c>
      <c r="F143" s="1119" t="s">
        <v>17</v>
      </c>
      <c r="G143" s="714" t="s">
        <v>171</v>
      </c>
      <c r="H143" s="25">
        <v>1111111111.1099999</v>
      </c>
      <c r="I143" s="1123" t="s">
        <v>37</v>
      </c>
      <c r="J143" s="1147">
        <v>40259</v>
      </c>
      <c r="K143" s="1132">
        <v>6</v>
      </c>
      <c r="L143" s="1152">
        <v>1244437500</v>
      </c>
      <c r="M143" s="668">
        <v>40375</v>
      </c>
      <c r="N143" s="686"/>
      <c r="O143" s="670">
        <v>620578257.86000001</v>
      </c>
      <c r="P143" s="1114"/>
      <c r="Q143" s="670">
        <v>620578257.86000001</v>
      </c>
      <c r="R143" s="44">
        <v>40616</v>
      </c>
      <c r="S143" s="63">
        <v>1202957.26</v>
      </c>
      <c r="T143" s="692">
        <f>Q143-S143</f>
        <v>619375300.60000002</v>
      </c>
      <c r="U143" s="662" t="s">
        <v>570</v>
      </c>
      <c r="V143" s="663"/>
      <c r="W143" s="664"/>
      <c r="X143" s="81"/>
    </row>
    <row r="144" spans="1:24" s="1113" customFormat="1" ht="29.25" customHeight="1">
      <c r="A144" s="1139"/>
      <c r="B144" s="1127"/>
      <c r="C144" s="925"/>
      <c r="D144" s="665"/>
      <c r="E144" s="1133"/>
      <c r="F144" s="1122"/>
      <c r="G144" s="665"/>
      <c r="H144" s="666"/>
      <c r="I144" s="1124"/>
      <c r="J144" s="1148"/>
      <c r="K144" s="1133"/>
      <c r="L144" s="657"/>
      <c r="M144" s="658"/>
      <c r="N144" s="659"/>
      <c r="O144" s="657"/>
      <c r="P144" s="1115"/>
      <c r="Q144" s="660"/>
      <c r="R144" s="44">
        <v>40647</v>
      </c>
      <c r="S144" s="63">
        <v>3521835.36</v>
      </c>
      <c r="T144" s="692">
        <f t="shared" ref="T144:T149" si="7">T143-S144</f>
        <v>615853465.24000001</v>
      </c>
      <c r="U144" s="662" t="s">
        <v>570</v>
      </c>
      <c r="V144" s="663"/>
      <c r="W144" s="664"/>
      <c r="X144" s="81"/>
    </row>
    <row r="145" spans="1:24" s="1113" customFormat="1" ht="29.25" customHeight="1">
      <c r="A145" s="1139"/>
      <c r="B145" s="1127"/>
      <c r="C145" s="925"/>
      <c r="D145" s="665"/>
      <c r="E145" s="1133"/>
      <c r="F145" s="1122"/>
      <c r="G145" s="665"/>
      <c r="H145" s="666"/>
      <c r="I145" s="1124"/>
      <c r="J145" s="1148"/>
      <c r="K145" s="1133"/>
      <c r="L145" s="657"/>
      <c r="M145" s="658"/>
      <c r="N145" s="659"/>
      <c r="O145" s="657"/>
      <c r="P145" s="1115"/>
      <c r="Q145" s="660"/>
      <c r="R145" s="44">
        <v>41135</v>
      </c>
      <c r="S145" s="63">
        <v>104959250.54000001</v>
      </c>
      <c r="T145" s="692">
        <f t="shared" si="7"/>
        <v>510894214.69999999</v>
      </c>
      <c r="U145" s="662" t="s">
        <v>570</v>
      </c>
      <c r="V145" s="663"/>
      <c r="W145" s="664"/>
      <c r="X145" s="81"/>
    </row>
    <row r="146" spans="1:24" s="1113" customFormat="1" ht="29.25" customHeight="1">
      <c r="A146" s="1139"/>
      <c r="B146" s="1127"/>
      <c r="C146" s="925"/>
      <c r="D146" s="665"/>
      <c r="E146" s="1133"/>
      <c r="F146" s="1122"/>
      <c r="G146" s="665"/>
      <c r="H146" s="666"/>
      <c r="I146" s="1124"/>
      <c r="J146" s="1148"/>
      <c r="K146" s="1133"/>
      <c r="L146" s="657"/>
      <c r="M146" s="658"/>
      <c r="N146" s="659"/>
      <c r="O146" s="657"/>
      <c r="P146" s="1115"/>
      <c r="Q146" s="660"/>
      <c r="R146" s="44">
        <v>41169</v>
      </c>
      <c r="S146" s="63">
        <v>72640244.909999996</v>
      </c>
      <c r="T146" s="692">
        <f t="shared" si="7"/>
        <v>438253969.78999996</v>
      </c>
      <c r="U146" s="662" t="s">
        <v>570</v>
      </c>
      <c r="V146" s="663"/>
      <c r="W146" s="664"/>
      <c r="X146" s="81"/>
    </row>
    <row r="147" spans="1:24" s="1113" customFormat="1" ht="29.25" customHeight="1">
      <c r="A147" s="1139"/>
      <c r="B147" s="1127"/>
      <c r="C147" s="925"/>
      <c r="D147" s="665"/>
      <c r="E147" s="1133"/>
      <c r="F147" s="1122"/>
      <c r="G147" s="665"/>
      <c r="H147" s="666"/>
      <c r="I147" s="1124"/>
      <c r="J147" s="1148"/>
      <c r="K147" s="1133"/>
      <c r="L147" s="657"/>
      <c r="M147" s="658"/>
      <c r="N147" s="659"/>
      <c r="O147" s="657"/>
      <c r="P147" s="1115"/>
      <c r="Q147" s="660"/>
      <c r="R147" s="44">
        <v>41180</v>
      </c>
      <c r="S147" s="63">
        <v>180999095</v>
      </c>
      <c r="T147" s="692">
        <f t="shared" si="7"/>
        <v>257254874.78999996</v>
      </c>
      <c r="U147" s="662" t="s">
        <v>570</v>
      </c>
      <c r="V147" s="663"/>
      <c r="W147" s="664"/>
      <c r="X147" s="81"/>
    </row>
    <row r="148" spans="1:24" s="1113" customFormat="1" ht="29.25" customHeight="1">
      <c r="A148" s="1139"/>
      <c r="B148" s="1127"/>
      <c r="C148" s="925"/>
      <c r="D148" s="665"/>
      <c r="E148" s="1133"/>
      <c r="F148" s="1122"/>
      <c r="G148" s="665"/>
      <c r="H148" s="666"/>
      <c r="I148" s="1124"/>
      <c r="J148" s="1148"/>
      <c r="K148" s="1133"/>
      <c r="L148" s="657"/>
      <c r="M148" s="658"/>
      <c r="N148" s="659"/>
      <c r="O148" s="657"/>
      <c r="P148" s="1115"/>
      <c r="Q148" s="660"/>
      <c r="R148" s="44">
        <v>41197</v>
      </c>
      <c r="S148" s="63">
        <v>134999325</v>
      </c>
      <c r="T148" s="692">
        <f t="shared" si="7"/>
        <v>122255549.78999996</v>
      </c>
      <c r="U148" s="662" t="s">
        <v>594</v>
      </c>
      <c r="V148" s="663"/>
      <c r="W148" s="664"/>
      <c r="X148" s="81"/>
    </row>
    <row r="149" spans="1:24" s="1113" customFormat="1" ht="29.25" customHeight="1">
      <c r="A149" s="1139"/>
      <c r="B149" s="1127"/>
      <c r="C149" s="925"/>
      <c r="D149" s="665"/>
      <c r="E149" s="1133"/>
      <c r="F149" s="1122"/>
      <c r="G149" s="665"/>
      <c r="H149" s="666"/>
      <c r="I149" s="1124"/>
      <c r="J149" s="1148"/>
      <c r="K149" s="1133"/>
      <c r="L149" s="657"/>
      <c r="M149" s="658"/>
      <c r="N149" s="659"/>
      <c r="O149" s="657"/>
      <c r="P149" s="1115"/>
      <c r="Q149" s="660"/>
      <c r="R149" s="1864">
        <v>41201</v>
      </c>
      <c r="S149" s="1867">
        <v>122255549.79000001</v>
      </c>
      <c r="T149" s="1879">
        <f t="shared" si="7"/>
        <v>0</v>
      </c>
      <c r="U149" s="1882" t="s">
        <v>594</v>
      </c>
      <c r="V149" s="1">
        <v>41201</v>
      </c>
      <c r="W149" s="691" t="s">
        <v>586</v>
      </c>
      <c r="X149" s="81">
        <v>147464888.30000001</v>
      </c>
    </row>
    <row r="150" spans="1:24" s="1113" customFormat="1" ht="29.25" customHeight="1">
      <c r="A150" s="1139"/>
      <c r="B150" s="1127"/>
      <c r="C150" s="925"/>
      <c r="D150" s="665"/>
      <c r="E150" s="1133"/>
      <c r="F150" s="1122"/>
      <c r="G150" s="665"/>
      <c r="H150" s="666"/>
      <c r="I150" s="1124"/>
      <c r="J150" s="1148"/>
      <c r="K150" s="1133"/>
      <c r="L150" s="657"/>
      <c r="M150" s="658"/>
      <c r="N150" s="659"/>
      <c r="O150" s="657"/>
      <c r="P150" s="1115"/>
      <c r="Q150" s="660"/>
      <c r="R150" s="1865"/>
      <c r="S150" s="1868"/>
      <c r="T150" s="1880"/>
      <c r="U150" s="1883"/>
      <c r="V150" s="1">
        <v>41215</v>
      </c>
      <c r="W150" s="691" t="s">
        <v>586</v>
      </c>
      <c r="X150" s="81">
        <v>148749256.25</v>
      </c>
    </row>
    <row r="151" spans="1:24" s="1113" customFormat="1" ht="29.25" customHeight="1">
      <c r="A151" s="1139"/>
      <c r="B151" s="1127"/>
      <c r="C151" s="925"/>
      <c r="D151" s="665"/>
      <c r="E151" s="1133"/>
      <c r="F151" s="1122"/>
      <c r="G151" s="665"/>
      <c r="H151" s="666"/>
      <c r="I151" s="1124"/>
      <c r="J151" s="1148"/>
      <c r="K151" s="1133"/>
      <c r="L151" s="657"/>
      <c r="M151" s="658"/>
      <c r="N151" s="659"/>
      <c r="O151" s="657"/>
      <c r="P151" s="1115"/>
      <c r="Q151" s="660"/>
      <c r="R151" s="1865"/>
      <c r="S151" s="1868"/>
      <c r="T151" s="1880"/>
      <c r="U151" s="1883"/>
      <c r="V151" s="1">
        <v>41264</v>
      </c>
      <c r="W151" s="691" t="s">
        <v>2092</v>
      </c>
      <c r="X151" s="81">
        <v>549997.25</v>
      </c>
    </row>
    <row r="152" spans="1:24" s="1113" customFormat="1" ht="29.25" customHeight="1">
      <c r="A152" s="1139"/>
      <c r="B152" s="1127"/>
      <c r="C152" s="925"/>
      <c r="D152" s="665"/>
      <c r="E152" s="1133"/>
      <c r="F152" s="1122"/>
      <c r="G152" s="665"/>
      <c r="H152" s="666"/>
      <c r="I152" s="1124"/>
      <c r="J152" s="1148"/>
      <c r="K152" s="1133"/>
      <c r="L152" s="657"/>
      <c r="M152" s="658"/>
      <c r="N152" s="659"/>
      <c r="O152" s="657"/>
      <c r="P152" s="1115"/>
      <c r="Q152" s="660"/>
      <c r="R152" s="1876"/>
      <c r="S152" s="1592"/>
      <c r="T152" s="1881"/>
      <c r="U152" s="1884"/>
      <c r="V152" s="1">
        <v>41619</v>
      </c>
      <c r="W152" s="691" t="s">
        <v>2097</v>
      </c>
      <c r="X152" s="81">
        <v>75371.820000000007</v>
      </c>
    </row>
    <row r="153" spans="1:24" s="1113" customFormat="1" ht="29.25" customHeight="1">
      <c r="A153" s="1138">
        <v>2</v>
      </c>
      <c r="B153" s="1117">
        <v>40121</v>
      </c>
      <c r="C153" s="924" t="s">
        <v>241</v>
      </c>
      <c r="D153" s="714" t="s">
        <v>125</v>
      </c>
      <c r="E153" s="1132" t="s">
        <v>126</v>
      </c>
      <c r="F153" s="1119" t="s">
        <v>17</v>
      </c>
      <c r="G153" s="714" t="s">
        <v>170</v>
      </c>
      <c r="H153" s="25">
        <v>2222222222.2199998</v>
      </c>
      <c r="I153" s="1123" t="s">
        <v>37</v>
      </c>
      <c r="J153" s="1147">
        <v>40259</v>
      </c>
      <c r="K153" s="1132">
        <v>6</v>
      </c>
      <c r="L153" s="670">
        <v>2488875000</v>
      </c>
      <c r="M153" s="668">
        <v>40375</v>
      </c>
      <c r="N153" s="686"/>
      <c r="O153" s="670">
        <v>1241156515.72</v>
      </c>
      <c r="P153" s="1114"/>
      <c r="Q153" s="693">
        <v>1241000000</v>
      </c>
      <c r="R153" s="44">
        <v>40676</v>
      </c>
      <c r="S153" s="63">
        <v>13531529.58</v>
      </c>
      <c r="T153" s="661">
        <f>Q153-S153</f>
        <v>1227468470.4200001</v>
      </c>
      <c r="U153" s="11" t="s">
        <v>170</v>
      </c>
      <c r="V153" s="663"/>
      <c r="W153" s="664"/>
      <c r="X153" s="81"/>
    </row>
    <row r="154" spans="1:24" s="1113" customFormat="1" ht="29.25" customHeight="1">
      <c r="A154" s="1139"/>
      <c r="B154" s="1127"/>
      <c r="C154" s="925"/>
      <c r="D154" s="665"/>
      <c r="E154" s="1133"/>
      <c r="F154" s="1122"/>
      <c r="G154" s="665"/>
      <c r="H154" s="666"/>
      <c r="I154" s="1124"/>
      <c r="J154" s="1148"/>
      <c r="K154" s="1133"/>
      <c r="L154" s="689"/>
      <c r="M154" s="658"/>
      <c r="N154" s="659"/>
      <c r="O154" s="657"/>
      <c r="P154" s="1115"/>
      <c r="Q154" s="657"/>
      <c r="R154" s="44">
        <v>41121</v>
      </c>
      <c r="S154" s="63">
        <v>618750000</v>
      </c>
      <c r="T154" s="661">
        <f t="shared" ref="T154:T160" si="8">T153-S154</f>
        <v>608718470.42000008</v>
      </c>
      <c r="U154" s="11" t="s">
        <v>170</v>
      </c>
      <c r="V154" s="663"/>
      <c r="W154" s="664"/>
      <c r="X154" s="81"/>
    </row>
    <row r="155" spans="1:24" s="1113" customFormat="1" ht="29.25" customHeight="1">
      <c r="A155" s="1139"/>
      <c r="B155" s="1127"/>
      <c r="C155" s="925"/>
      <c r="D155" s="665"/>
      <c r="E155" s="1133"/>
      <c r="F155" s="1122"/>
      <c r="G155" s="665"/>
      <c r="H155" s="666"/>
      <c r="I155" s="1124"/>
      <c r="J155" s="1148"/>
      <c r="K155" s="1133"/>
      <c r="L155" s="689"/>
      <c r="M155" s="658"/>
      <c r="N155" s="659"/>
      <c r="O155" s="657"/>
      <c r="P155" s="1115"/>
      <c r="Q155" s="657"/>
      <c r="R155" s="44">
        <v>41130</v>
      </c>
      <c r="S155" s="63">
        <v>151006173</v>
      </c>
      <c r="T155" s="661">
        <f t="shared" si="8"/>
        <v>457712297.42000008</v>
      </c>
      <c r="U155" s="11" t="s">
        <v>170</v>
      </c>
      <c r="V155" s="663"/>
      <c r="W155" s="664"/>
      <c r="X155" s="81"/>
    </row>
    <row r="156" spans="1:24" s="1113" customFormat="1" ht="29.25" customHeight="1">
      <c r="A156" s="1139"/>
      <c r="B156" s="1127"/>
      <c r="C156" s="925"/>
      <c r="D156" s="665"/>
      <c r="E156" s="1133"/>
      <c r="F156" s="1122"/>
      <c r="G156" s="665"/>
      <c r="H156" s="666"/>
      <c r="I156" s="1124"/>
      <c r="J156" s="1148"/>
      <c r="K156" s="1133"/>
      <c r="L156" s="689"/>
      <c r="M156" s="658"/>
      <c r="N156" s="659"/>
      <c r="O156" s="657"/>
      <c r="P156" s="1115"/>
      <c r="Q156" s="657"/>
      <c r="R156" s="44">
        <v>41135</v>
      </c>
      <c r="S156" s="63">
        <v>11008652</v>
      </c>
      <c r="T156" s="661">
        <f t="shared" si="8"/>
        <v>446703645.42000008</v>
      </c>
      <c r="U156" s="11" t="s">
        <v>170</v>
      </c>
      <c r="V156" s="663"/>
      <c r="W156" s="664"/>
      <c r="X156" s="81"/>
    </row>
    <row r="157" spans="1:24" s="1113" customFormat="1" ht="29.25" customHeight="1">
      <c r="A157" s="1139"/>
      <c r="B157" s="1127"/>
      <c r="C157" s="925"/>
      <c r="D157" s="665"/>
      <c r="E157" s="1133"/>
      <c r="F157" s="1122"/>
      <c r="G157" s="665"/>
      <c r="H157" s="666"/>
      <c r="I157" s="1124"/>
      <c r="J157" s="1148"/>
      <c r="K157" s="1133"/>
      <c r="L157" s="657"/>
      <c r="M157" s="658"/>
      <c r="N157" s="659"/>
      <c r="O157" s="657"/>
      <c r="P157" s="1115"/>
      <c r="Q157" s="657"/>
      <c r="R157" s="44">
        <v>41144</v>
      </c>
      <c r="S157" s="63">
        <v>160493230</v>
      </c>
      <c r="T157" s="661">
        <f t="shared" si="8"/>
        <v>286210415.42000008</v>
      </c>
      <c r="U157" s="11" t="s">
        <v>170</v>
      </c>
      <c r="V157" s="663"/>
      <c r="W157" s="664"/>
      <c r="X157" s="81"/>
    </row>
    <row r="158" spans="1:24" s="1113" customFormat="1" ht="29.25" customHeight="1">
      <c r="A158" s="1139"/>
      <c r="B158" s="1127"/>
      <c r="C158" s="925"/>
      <c r="D158" s="665"/>
      <c r="E158" s="1133"/>
      <c r="F158" s="1122"/>
      <c r="G158" s="665"/>
      <c r="H158" s="666"/>
      <c r="I158" s="1124"/>
      <c r="J158" s="1148"/>
      <c r="K158" s="1133"/>
      <c r="L158" s="689"/>
      <c r="M158" s="658"/>
      <c r="N158" s="659"/>
      <c r="O158" s="657"/>
      <c r="P158" s="1115"/>
      <c r="Q158" s="657"/>
      <c r="R158" s="44">
        <v>41150</v>
      </c>
      <c r="S158" s="63">
        <v>103706836</v>
      </c>
      <c r="T158" s="661">
        <f t="shared" si="8"/>
        <v>182503579.42000008</v>
      </c>
      <c r="U158" s="11" t="s">
        <v>170</v>
      </c>
      <c r="V158" s="663"/>
      <c r="W158" s="664"/>
      <c r="X158" s="81"/>
    </row>
    <row r="159" spans="1:24" s="1113" customFormat="1" ht="29.25" customHeight="1">
      <c r="A159" s="1139"/>
      <c r="B159" s="1127"/>
      <c r="C159" s="925"/>
      <c r="D159" s="665"/>
      <c r="E159" s="1133"/>
      <c r="F159" s="1122"/>
      <c r="G159" s="665"/>
      <c r="H159" s="666"/>
      <c r="I159" s="1124"/>
      <c r="J159" s="1148"/>
      <c r="K159" s="1133"/>
      <c r="L159" s="689"/>
      <c r="M159" s="658"/>
      <c r="N159" s="659"/>
      <c r="O159" s="657"/>
      <c r="P159" s="1115"/>
      <c r="Q159" s="657"/>
      <c r="R159" s="44">
        <v>41169</v>
      </c>
      <c r="S159" s="63">
        <v>20637409.699999999</v>
      </c>
      <c r="T159" s="661">
        <f t="shared" si="8"/>
        <v>161866169.72000009</v>
      </c>
      <c r="U159" s="11" t="s">
        <v>170</v>
      </c>
      <c r="V159" s="663"/>
      <c r="W159" s="664"/>
      <c r="X159" s="81"/>
    </row>
    <row r="160" spans="1:24" s="1113" customFormat="1" ht="29.25" customHeight="1">
      <c r="A160" s="1139"/>
      <c r="B160" s="1127"/>
      <c r="C160" s="925"/>
      <c r="D160" s="665"/>
      <c r="E160" s="1133"/>
      <c r="F160" s="1122"/>
      <c r="G160" s="665"/>
      <c r="H160" s="666"/>
      <c r="I160" s="1124"/>
      <c r="J160" s="1148"/>
      <c r="K160" s="1133"/>
      <c r="L160" s="657"/>
      <c r="M160" s="658"/>
      <c r="N160" s="659"/>
      <c r="O160" s="657"/>
      <c r="P160" s="1115"/>
      <c r="Q160" s="657"/>
      <c r="R160" s="1864">
        <v>41173</v>
      </c>
      <c r="S160" s="1867">
        <v>161866169.72</v>
      </c>
      <c r="T160" s="1870">
        <f t="shared" si="8"/>
        <v>0</v>
      </c>
      <c r="U160" s="1873" t="s">
        <v>276</v>
      </c>
      <c r="V160" s="1">
        <v>41201</v>
      </c>
      <c r="W160" s="691" t="s">
        <v>586</v>
      </c>
      <c r="X160" s="81">
        <v>6789287.0700000003</v>
      </c>
    </row>
    <row r="161" spans="1:24" s="1113" customFormat="1" ht="29.25" customHeight="1">
      <c r="A161" s="1139"/>
      <c r="B161" s="1127"/>
      <c r="C161" s="925"/>
      <c r="D161" s="665"/>
      <c r="E161" s="1133"/>
      <c r="F161" s="1122"/>
      <c r="G161" s="665"/>
      <c r="H161" s="666"/>
      <c r="I161" s="1124"/>
      <c r="J161" s="1148"/>
      <c r="K161" s="1133"/>
      <c r="L161" s="657"/>
      <c r="M161" s="658"/>
      <c r="N161" s="659"/>
      <c r="O161" s="657"/>
      <c r="P161" s="1115"/>
      <c r="Q161" s="657"/>
      <c r="R161" s="1865"/>
      <c r="S161" s="1868"/>
      <c r="T161" s="1871"/>
      <c r="U161" s="1874"/>
      <c r="V161" s="1">
        <v>41215</v>
      </c>
      <c r="W161" s="691" t="s">
        <v>586</v>
      </c>
      <c r="X161" s="81">
        <v>3718768.59</v>
      </c>
    </row>
    <row r="162" spans="1:24" s="1113" customFormat="1" ht="29.25" customHeight="1">
      <c r="A162" s="1139"/>
      <c r="B162" s="1127"/>
      <c r="C162" s="925"/>
      <c r="D162" s="665"/>
      <c r="E162" s="1133"/>
      <c r="F162" s="1122"/>
      <c r="G162" s="665"/>
      <c r="H162" s="666"/>
      <c r="I162" s="1124"/>
      <c r="J162" s="1148"/>
      <c r="K162" s="1133"/>
      <c r="L162" s="657"/>
      <c r="M162" s="658"/>
      <c r="N162" s="659"/>
      <c r="O162" s="657"/>
      <c r="P162" s="1115"/>
      <c r="Q162" s="657"/>
      <c r="R162" s="1865"/>
      <c r="S162" s="1868"/>
      <c r="T162" s="1871"/>
      <c r="U162" s="1874"/>
      <c r="V162" s="1">
        <v>41264</v>
      </c>
      <c r="W162" s="691" t="s">
        <v>2092</v>
      </c>
      <c r="X162" s="81">
        <v>13750.07</v>
      </c>
    </row>
    <row r="163" spans="1:24" s="1113" customFormat="1" ht="29.25" customHeight="1">
      <c r="A163" s="1140"/>
      <c r="B163" s="1118"/>
      <c r="C163" s="926"/>
      <c r="D163" s="715"/>
      <c r="E163" s="687"/>
      <c r="F163" s="1120"/>
      <c r="G163" s="715"/>
      <c r="H163" s="137"/>
      <c r="I163" s="1125"/>
      <c r="J163" s="1150"/>
      <c r="K163" s="687"/>
      <c r="L163" s="657"/>
      <c r="M163" s="658"/>
      <c r="N163" s="659"/>
      <c r="O163" s="657"/>
      <c r="P163" s="1115"/>
      <c r="Q163" s="657"/>
      <c r="R163" s="1876"/>
      <c r="S163" s="1592"/>
      <c r="T163" s="1877"/>
      <c r="U163" s="1878"/>
      <c r="V163" s="1">
        <v>41619</v>
      </c>
      <c r="W163" s="691" t="s">
        <v>2097</v>
      </c>
      <c r="X163" s="81">
        <v>1884.31</v>
      </c>
    </row>
    <row r="164" spans="1:24" s="1113" customFormat="1" ht="29.25" customHeight="1">
      <c r="A164" s="1139">
        <v>1</v>
      </c>
      <c r="B164" s="1127">
        <v>40142</v>
      </c>
      <c r="C164" s="925" t="s">
        <v>243</v>
      </c>
      <c r="D164" s="665" t="s">
        <v>125</v>
      </c>
      <c r="E164" s="1133" t="s">
        <v>126</v>
      </c>
      <c r="F164" s="1122" t="s">
        <v>17</v>
      </c>
      <c r="G164" s="665" t="s">
        <v>171</v>
      </c>
      <c r="H164" s="666">
        <v>1111111111.1099999</v>
      </c>
      <c r="I164" s="1124" t="s">
        <v>37</v>
      </c>
      <c r="J164" s="1148">
        <v>40259</v>
      </c>
      <c r="K164" s="1133">
        <v>6</v>
      </c>
      <c r="L164" s="1152">
        <v>1244437500</v>
      </c>
      <c r="M164" s="668">
        <v>40375</v>
      </c>
      <c r="N164" s="686"/>
      <c r="O164" s="670">
        <v>474550000</v>
      </c>
      <c r="P164" s="1114"/>
      <c r="Q164" s="670">
        <v>474550000</v>
      </c>
      <c r="R164" s="44">
        <v>41169</v>
      </c>
      <c r="S164" s="63">
        <v>74499627.5</v>
      </c>
      <c r="T164" s="661">
        <f>Q164-S164</f>
        <v>400050372.5</v>
      </c>
      <c r="U164" s="662" t="s">
        <v>570</v>
      </c>
      <c r="V164" s="663"/>
      <c r="W164" s="664"/>
      <c r="X164" s="81"/>
    </row>
    <row r="165" spans="1:24" s="1113" customFormat="1" ht="29.25" customHeight="1">
      <c r="A165" s="1139"/>
      <c r="B165" s="1127"/>
      <c r="C165" s="925"/>
      <c r="D165" s="665"/>
      <c r="E165" s="1133"/>
      <c r="F165" s="1122"/>
      <c r="G165" s="665"/>
      <c r="H165" s="666"/>
      <c r="I165" s="1124"/>
      <c r="J165" s="1148"/>
      <c r="K165" s="1133"/>
      <c r="L165" s="689"/>
      <c r="M165" s="658"/>
      <c r="N165" s="659"/>
      <c r="O165" s="657"/>
      <c r="P165" s="1115"/>
      <c r="Q165" s="657"/>
      <c r="R165" s="44">
        <v>41228</v>
      </c>
      <c r="S165" s="63">
        <v>59787458.82</v>
      </c>
      <c r="T165" s="661">
        <f t="shared" ref="T165:T170" si="9">T164-S165</f>
        <v>340262913.68000001</v>
      </c>
      <c r="U165" s="662" t="s">
        <v>570</v>
      </c>
      <c r="V165" s="663"/>
      <c r="W165" s="664"/>
      <c r="X165" s="81"/>
    </row>
    <row r="166" spans="1:24" s="1113" customFormat="1" ht="29.25" customHeight="1">
      <c r="A166" s="1139"/>
      <c r="B166" s="1127"/>
      <c r="C166" s="925"/>
      <c r="D166" s="665"/>
      <c r="E166" s="1133"/>
      <c r="F166" s="1122"/>
      <c r="G166" s="665"/>
      <c r="H166" s="666"/>
      <c r="I166" s="1124"/>
      <c r="J166" s="1148"/>
      <c r="K166" s="1133"/>
      <c r="L166" s="689"/>
      <c r="M166" s="658"/>
      <c r="N166" s="659"/>
      <c r="O166" s="657"/>
      <c r="P166" s="1115"/>
      <c r="Q166" s="657"/>
      <c r="R166" s="44">
        <v>41257</v>
      </c>
      <c r="S166" s="63">
        <v>40459092.240000002</v>
      </c>
      <c r="T166" s="661">
        <f t="shared" si="9"/>
        <v>299803821.44</v>
      </c>
      <c r="U166" s="662" t="s">
        <v>570</v>
      </c>
      <c r="V166" s="663"/>
      <c r="W166" s="664"/>
      <c r="X166" s="81"/>
    </row>
    <row r="167" spans="1:24" s="1113" customFormat="1" ht="29.25" customHeight="1">
      <c r="A167" s="1139"/>
      <c r="B167" s="1127"/>
      <c r="C167" s="925"/>
      <c r="D167" s="665"/>
      <c r="E167" s="1133"/>
      <c r="F167" s="1122"/>
      <c r="G167" s="665"/>
      <c r="H167" s="666"/>
      <c r="I167" s="1124"/>
      <c r="J167" s="1148"/>
      <c r="K167" s="1133"/>
      <c r="L167" s="689"/>
      <c r="M167" s="658"/>
      <c r="N167" s="659"/>
      <c r="O167" s="657"/>
      <c r="P167" s="1115"/>
      <c r="Q167" s="657"/>
      <c r="R167" s="44">
        <v>41289</v>
      </c>
      <c r="S167" s="63">
        <v>10409316.960000001</v>
      </c>
      <c r="T167" s="661">
        <f t="shared" si="9"/>
        <v>289394504.48000002</v>
      </c>
      <c r="U167" s="662" t="s">
        <v>570</v>
      </c>
      <c r="V167" s="663"/>
      <c r="W167" s="664"/>
      <c r="X167" s="81"/>
    </row>
    <row r="168" spans="1:24" s="1113" customFormat="1" ht="29.25" customHeight="1">
      <c r="A168" s="1139"/>
      <c r="B168" s="1127"/>
      <c r="C168" s="925"/>
      <c r="D168" s="665"/>
      <c r="E168" s="1133"/>
      <c r="F168" s="1122"/>
      <c r="G168" s="665"/>
      <c r="H168" s="666"/>
      <c r="I168" s="1124"/>
      <c r="J168" s="1148"/>
      <c r="K168" s="1133"/>
      <c r="L168" s="689"/>
      <c r="M168" s="658"/>
      <c r="N168" s="659"/>
      <c r="O168" s="657"/>
      <c r="P168" s="1115"/>
      <c r="Q168" s="657"/>
      <c r="R168" s="44">
        <v>41304</v>
      </c>
      <c r="S168" s="63">
        <v>219998900.00999999</v>
      </c>
      <c r="T168" s="661">
        <f t="shared" si="9"/>
        <v>69395604.470000029</v>
      </c>
      <c r="U168" s="662" t="s">
        <v>570</v>
      </c>
      <c r="V168" s="663"/>
      <c r="W168" s="664"/>
      <c r="X168" s="81"/>
    </row>
    <row r="169" spans="1:24" s="1113" customFormat="1" ht="29.25" customHeight="1">
      <c r="A169" s="1139"/>
      <c r="B169" s="1127"/>
      <c r="C169" s="925"/>
      <c r="D169" s="665"/>
      <c r="E169" s="1133"/>
      <c r="F169" s="1122"/>
      <c r="G169" s="665"/>
      <c r="H169" s="666"/>
      <c r="I169" s="1124"/>
      <c r="J169" s="1148"/>
      <c r="K169" s="1133"/>
      <c r="L169" s="689"/>
      <c r="M169" s="658"/>
      <c r="N169" s="659"/>
      <c r="O169" s="657"/>
      <c r="P169" s="1115"/>
      <c r="Q169" s="657"/>
      <c r="R169" s="44">
        <v>41330</v>
      </c>
      <c r="S169" s="63">
        <v>39026406.060000002</v>
      </c>
      <c r="T169" s="661">
        <f t="shared" si="9"/>
        <v>30369198.410000026</v>
      </c>
      <c r="U169" s="662" t="s">
        <v>570</v>
      </c>
      <c r="V169" s="663"/>
      <c r="W169" s="664"/>
      <c r="X169" s="81"/>
    </row>
    <row r="170" spans="1:24" s="1113" customFormat="1" ht="29.25" customHeight="1">
      <c r="A170" s="1139"/>
      <c r="B170" s="1127"/>
      <c r="C170" s="925"/>
      <c r="D170" s="665"/>
      <c r="E170" s="1133"/>
      <c r="F170" s="1122"/>
      <c r="G170" s="665"/>
      <c r="H170" s="666"/>
      <c r="I170" s="1124"/>
      <c r="J170" s="1148"/>
      <c r="K170" s="1133"/>
      <c r="L170" s="689"/>
      <c r="M170" s="658"/>
      <c r="N170" s="659"/>
      <c r="O170" s="657"/>
      <c r="P170" s="1115"/>
      <c r="Q170" s="657"/>
      <c r="R170" s="1864">
        <v>41358</v>
      </c>
      <c r="S170" s="1867">
        <v>30369198.41</v>
      </c>
      <c r="T170" s="1870">
        <f t="shared" si="9"/>
        <v>0</v>
      </c>
      <c r="U170" s="1882" t="s">
        <v>570</v>
      </c>
      <c r="V170" s="1">
        <v>41358</v>
      </c>
      <c r="W170" s="691" t="s">
        <v>586</v>
      </c>
      <c r="X170" s="81">
        <v>164629826.59</v>
      </c>
    </row>
    <row r="171" spans="1:24" s="1113" customFormat="1" ht="29.25" customHeight="1">
      <c r="A171" s="1139"/>
      <c r="B171" s="1127"/>
      <c r="C171" s="925"/>
      <c r="D171" s="665"/>
      <c r="E171" s="1133"/>
      <c r="F171" s="1122"/>
      <c r="G171" s="665"/>
      <c r="H171" s="666"/>
      <c r="I171" s="1124"/>
      <c r="J171" s="1148"/>
      <c r="K171" s="1133"/>
      <c r="L171" s="689"/>
      <c r="M171" s="658"/>
      <c r="N171" s="659"/>
      <c r="O171" s="657"/>
      <c r="P171" s="1115"/>
      <c r="Q171" s="657"/>
      <c r="R171" s="1865"/>
      <c r="S171" s="1868"/>
      <c r="T171" s="1871"/>
      <c r="U171" s="1883"/>
      <c r="V171" s="1">
        <v>41380</v>
      </c>
      <c r="W171" s="691" t="s">
        <v>586</v>
      </c>
      <c r="X171" s="81">
        <v>71462103.760000005</v>
      </c>
    </row>
    <row r="172" spans="1:24" s="1113" customFormat="1" ht="29.25" customHeight="1">
      <c r="A172" s="1139"/>
      <c r="B172" s="1127"/>
      <c r="C172" s="925"/>
      <c r="D172" s="665"/>
      <c r="E172" s="1133"/>
      <c r="F172" s="1122"/>
      <c r="G172" s="665"/>
      <c r="H172" s="666"/>
      <c r="I172" s="1124"/>
      <c r="J172" s="1148"/>
      <c r="K172" s="1133"/>
      <c r="L172" s="689"/>
      <c r="M172" s="658"/>
      <c r="N172" s="659"/>
      <c r="O172" s="657"/>
      <c r="P172" s="1115"/>
      <c r="Q172" s="657"/>
      <c r="R172" s="1865"/>
      <c r="S172" s="1868"/>
      <c r="T172" s="1871"/>
      <c r="U172" s="1883"/>
      <c r="V172" s="1">
        <v>41410</v>
      </c>
      <c r="W172" s="691" t="s">
        <v>586</v>
      </c>
      <c r="X172" s="81">
        <v>38536072.318826348</v>
      </c>
    </row>
    <row r="173" spans="1:24" s="1113" customFormat="1" ht="29.25" customHeight="1">
      <c r="A173" s="1139"/>
      <c r="B173" s="1127"/>
      <c r="C173" s="925"/>
      <c r="D173" s="665"/>
      <c r="E173" s="1133"/>
      <c r="F173" s="1122"/>
      <c r="G173" s="665"/>
      <c r="H173" s="666"/>
      <c r="I173" s="1124"/>
      <c r="J173" s="1148"/>
      <c r="K173" s="1133"/>
      <c r="L173" s="689"/>
      <c r="M173" s="658"/>
      <c r="N173" s="659"/>
      <c r="O173" s="657"/>
      <c r="P173" s="1115"/>
      <c r="Q173" s="657"/>
      <c r="R173" s="1865"/>
      <c r="S173" s="1868"/>
      <c r="T173" s="1871"/>
      <c r="U173" s="1883"/>
      <c r="V173" s="1">
        <v>41466</v>
      </c>
      <c r="W173" s="691" t="s">
        <v>586</v>
      </c>
      <c r="X173" s="81">
        <v>29999850</v>
      </c>
    </row>
    <row r="174" spans="1:24" s="1113" customFormat="1" ht="29.25" customHeight="1">
      <c r="A174" s="1139"/>
      <c r="B174" s="1127"/>
      <c r="C174" s="925"/>
      <c r="D174" s="665"/>
      <c r="E174" s="1133"/>
      <c r="F174" s="1122"/>
      <c r="G174" s="665"/>
      <c r="H174" s="666"/>
      <c r="I174" s="1124"/>
      <c r="J174" s="1148"/>
      <c r="K174" s="1133"/>
      <c r="L174" s="689"/>
      <c r="M174" s="658"/>
      <c r="N174" s="659"/>
      <c r="O174" s="657"/>
      <c r="P174" s="1115"/>
      <c r="Q174" s="657"/>
      <c r="R174" s="1865"/>
      <c r="S174" s="1868"/>
      <c r="T174" s="1871"/>
      <c r="U174" s="1883"/>
      <c r="V174" s="1">
        <v>41522</v>
      </c>
      <c r="W174" s="691" t="s">
        <v>586</v>
      </c>
      <c r="X174" s="81">
        <v>3999980</v>
      </c>
    </row>
    <row r="175" spans="1:24" s="1113" customFormat="1" ht="29.25" customHeight="1">
      <c r="A175" s="1139"/>
      <c r="B175" s="1127"/>
      <c r="C175" s="925"/>
      <c r="D175" s="665"/>
      <c r="E175" s="1133"/>
      <c r="F175" s="1122"/>
      <c r="G175" s="665"/>
      <c r="H175" s="666"/>
      <c r="I175" s="1124"/>
      <c r="J175" s="1148"/>
      <c r="K175" s="1133"/>
      <c r="L175" s="1151"/>
      <c r="M175" s="627"/>
      <c r="N175" s="690"/>
      <c r="O175" s="688"/>
      <c r="P175" s="1116"/>
      <c r="Q175" s="688"/>
      <c r="R175" s="1876"/>
      <c r="S175" s="1592"/>
      <c r="T175" s="1877"/>
      <c r="U175" s="1884"/>
      <c r="V175" s="1">
        <v>41635</v>
      </c>
      <c r="W175" s="691" t="s">
        <v>586</v>
      </c>
      <c r="X175" s="81">
        <v>5707723.3200000003</v>
      </c>
    </row>
    <row r="176" spans="1:24" s="1113" customFormat="1" ht="29.25" customHeight="1">
      <c r="A176" s="1138">
        <v>2</v>
      </c>
      <c r="B176" s="1117">
        <v>40142</v>
      </c>
      <c r="C176" s="924" t="s">
        <v>243</v>
      </c>
      <c r="D176" s="714" t="s">
        <v>125</v>
      </c>
      <c r="E176" s="1132" t="s">
        <v>126</v>
      </c>
      <c r="F176" s="1119" t="s">
        <v>17</v>
      </c>
      <c r="G176" s="714" t="s">
        <v>170</v>
      </c>
      <c r="H176" s="25">
        <v>2222222222.2199998</v>
      </c>
      <c r="I176" s="1123" t="s">
        <v>37</v>
      </c>
      <c r="J176" s="1147">
        <v>40259</v>
      </c>
      <c r="K176" s="1132">
        <v>6</v>
      </c>
      <c r="L176" s="670">
        <v>2488875000</v>
      </c>
      <c r="M176" s="668">
        <v>40375</v>
      </c>
      <c r="N176" s="686"/>
      <c r="O176" s="670">
        <v>949100000</v>
      </c>
      <c r="P176" s="1114"/>
      <c r="Q176" s="693">
        <v>949000000</v>
      </c>
      <c r="R176" s="44">
        <v>41169</v>
      </c>
      <c r="S176" s="63">
        <v>149000000</v>
      </c>
      <c r="T176" s="661">
        <f>Q176-S176</f>
        <v>800000000</v>
      </c>
      <c r="U176" s="11" t="s">
        <v>170</v>
      </c>
      <c r="V176" s="663"/>
      <c r="W176" s="664"/>
      <c r="X176" s="81"/>
    </row>
    <row r="177" spans="1:24" s="1113" customFormat="1" ht="29.25" customHeight="1">
      <c r="A177" s="1139"/>
      <c r="B177" s="1127"/>
      <c r="C177" s="925"/>
      <c r="D177" s="665"/>
      <c r="E177" s="1133"/>
      <c r="F177" s="1122"/>
      <c r="G177" s="665"/>
      <c r="H177" s="666"/>
      <c r="I177" s="1124"/>
      <c r="J177" s="1148"/>
      <c r="K177" s="1133"/>
      <c r="L177" s="657"/>
      <c r="M177" s="658"/>
      <c r="N177" s="659"/>
      <c r="O177" s="657"/>
      <c r="P177" s="1115"/>
      <c r="Q177" s="657"/>
      <c r="R177" s="483">
        <v>41228</v>
      </c>
      <c r="S177" s="63">
        <v>119575515.52</v>
      </c>
      <c r="T177" s="661">
        <f>T176-S177</f>
        <v>680424484.48000002</v>
      </c>
      <c r="U177" s="11" t="s">
        <v>170</v>
      </c>
      <c r="V177" s="663"/>
      <c r="W177" s="664"/>
      <c r="X177" s="81"/>
    </row>
    <row r="178" spans="1:24" s="1113" customFormat="1" ht="29.25" customHeight="1">
      <c r="A178" s="1139"/>
      <c r="B178" s="1127"/>
      <c r="C178" s="925"/>
      <c r="D178" s="665"/>
      <c r="E178" s="1133"/>
      <c r="F178" s="1122"/>
      <c r="G178" s="665"/>
      <c r="H178" s="666"/>
      <c r="I178" s="1124"/>
      <c r="J178" s="1148"/>
      <c r="K178" s="1133"/>
      <c r="L178" s="657"/>
      <c r="M178" s="658"/>
      <c r="N178" s="659"/>
      <c r="O178" s="657"/>
      <c r="P178" s="1115"/>
      <c r="Q178" s="657"/>
      <c r="R178" s="483">
        <v>41233</v>
      </c>
      <c r="S178" s="63">
        <v>195000000</v>
      </c>
      <c r="T178" s="661">
        <f>T177-S178</f>
        <v>485424484.48000002</v>
      </c>
      <c r="U178" s="11" t="s">
        <v>170</v>
      </c>
      <c r="V178" s="663"/>
      <c r="W178" s="664"/>
      <c r="X178" s="81"/>
    </row>
    <row r="179" spans="1:24" s="1113" customFormat="1" ht="29.25" customHeight="1">
      <c r="A179" s="1139"/>
      <c r="B179" s="1127"/>
      <c r="C179" s="925"/>
      <c r="D179" s="665"/>
      <c r="E179" s="1133"/>
      <c r="F179" s="1122"/>
      <c r="G179" s="665"/>
      <c r="H179" s="666"/>
      <c r="I179" s="1124"/>
      <c r="J179" s="1148"/>
      <c r="K179" s="1133"/>
      <c r="L179" s="657"/>
      <c r="M179" s="658"/>
      <c r="N179" s="659"/>
      <c r="O179" s="657"/>
      <c r="P179" s="1115"/>
      <c r="Q179" s="657"/>
      <c r="R179" s="483">
        <v>41257</v>
      </c>
      <c r="S179" s="63">
        <v>47755767.210000001</v>
      </c>
      <c r="T179" s="661">
        <f>T178-S179</f>
        <v>437668717.27000004</v>
      </c>
      <c r="U179" s="11" t="s">
        <v>170</v>
      </c>
      <c r="V179" s="663"/>
      <c r="W179" s="664"/>
      <c r="X179" s="81"/>
    </row>
    <row r="180" spans="1:24" s="1113" customFormat="1" ht="29.25" customHeight="1">
      <c r="A180" s="1139"/>
      <c r="B180" s="1127"/>
      <c r="C180" s="925"/>
      <c r="D180" s="665"/>
      <c r="E180" s="1133"/>
      <c r="F180" s="1122"/>
      <c r="G180" s="665"/>
      <c r="H180" s="666"/>
      <c r="I180" s="1124"/>
      <c r="J180" s="1148"/>
      <c r="K180" s="1133"/>
      <c r="L180" s="657"/>
      <c r="M180" s="658"/>
      <c r="N180" s="659"/>
      <c r="O180" s="657"/>
      <c r="P180" s="1115"/>
      <c r="Q180" s="657"/>
      <c r="R180" s="483">
        <v>41289</v>
      </c>
      <c r="S180" s="63">
        <v>62456214.060000002</v>
      </c>
      <c r="T180" s="661">
        <f>T179-S180</f>
        <v>375212503.21000004</v>
      </c>
      <c r="U180" s="11" t="s">
        <v>170</v>
      </c>
      <c r="V180" s="663"/>
      <c r="W180" s="664"/>
      <c r="X180" s="81"/>
    </row>
    <row r="181" spans="1:24" s="1113" customFormat="1" ht="29.25" customHeight="1">
      <c r="A181" s="1139"/>
      <c r="B181" s="1127"/>
      <c r="C181" s="925"/>
      <c r="D181" s="665"/>
      <c r="E181" s="1133"/>
      <c r="F181" s="1122"/>
      <c r="G181" s="665"/>
      <c r="H181" s="666"/>
      <c r="I181" s="1124"/>
      <c r="J181" s="1148"/>
      <c r="K181" s="1133"/>
      <c r="L181" s="657"/>
      <c r="M181" s="658"/>
      <c r="N181" s="659"/>
      <c r="O181" s="657"/>
      <c r="P181" s="1115"/>
      <c r="Q181" s="657"/>
      <c r="R181" s="1864">
        <v>41298</v>
      </c>
      <c r="S181" s="1867">
        <v>375212503.20999998</v>
      </c>
      <c r="T181" s="1870">
        <f>T180-S181</f>
        <v>0</v>
      </c>
      <c r="U181" s="1873" t="s">
        <v>276</v>
      </c>
      <c r="V181" s="1">
        <v>41380</v>
      </c>
      <c r="W181" s="691" t="s">
        <v>586</v>
      </c>
      <c r="X181" s="81">
        <v>7143339.7199999997</v>
      </c>
    </row>
    <row r="182" spans="1:24" s="1113" customFormat="1" ht="29.25" customHeight="1">
      <c r="A182" s="1139"/>
      <c r="B182" s="1127"/>
      <c r="C182" s="925"/>
      <c r="D182" s="665"/>
      <c r="E182" s="1133"/>
      <c r="F182" s="1122"/>
      <c r="G182" s="665"/>
      <c r="H182" s="666"/>
      <c r="I182" s="1124"/>
      <c r="J182" s="1148"/>
      <c r="K182" s="1133"/>
      <c r="L182" s="657"/>
      <c r="M182" s="658"/>
      <c r="N182" s="659"/>
      <c r="O182" s="657"/>
      <c r="P182" s="1115"/>
      <c r="Q182" s="657"/>
      <c r="R182" s="1865"/>
      <c r="S182" s="1868"/>
      <c r="T182" s="1871"/>
      <c r="U182" s="1874"/>
      <c r="V182" s="1">
        <v>41410</v>
      </c>
      <c r="W182" s="691" t="s">
        <v>586</v>
      </c>
      <c r="X182" s="81">
        <v>963411.44202934124</v>
      </c>
    </row>
    <row r="183" spans="1:24" s="1113" customFormat="1" ht="29.25" customHeight="1">
      <c r="A183" s="1139"/>
      <c r="B183" s="1127"/>
      <c r="C183" s="925"/>
      <c r="D183" s="665"/>
      <c r="E183" s="1133"/>
      <c r="F183" s="1122"/>
      <c r="G183" s="665"/>
      <c r="H183" s="666"/>
      <c r="I183" s="1124"/>
      <c r="J183" s="1148"/>
      <c r="K183" s="1133"/>
      <c r="L183" s="657"/>
      <c r="M183" s="658"/>
      <c r="N183" s="659"/>
      <c r="O183" s="657"/>
      <c r="P183" s="1115"/>
      <c r="Q183" s="657"/>
      <c r="R183" s="1865"/>
      <c r="S183" s="1868"/>
      <c r="T183" s="1871"/>
      <c r="U183" s="1874"/>
      <c r="V183" s="1">
        <v>41466</v>
      </c>
      <c r="W183" s="691" t="s">
        <v>586</v>
      </c>
      <c r="X183" s="81">
        <v>750003.75</v>
      </c>
    </row>
    <row r="184" spans="1:24" s="1113" customFormat="1" ht="29.25" customHeight="1">
      <c r="A184" s="1139"/>
      <c r="B184" s="1127"/>
      <c r="C184" s="925"/>
      <c r="D184" s="665"/>
      <c r="E184" s="1133"/>
      <c r="F184" s="1122"/>
      <c r="G184" s="665"/>
      <c r="H184" s="666"/>
      <c r="I184" s="1124"/>
      <c r="J184" s="1148"/>
      <c r="K184" s="1133"/>
      <c r="L184" s="657"/>
      <c r="M184" s="658"/>
      <c r="N184" s="659"/>
      <c r="O184" s="657"/>
      <c r="P184" s="1115"/>
      <c r="Q184" s="657"/>
      <c r="R184" s="1865"/>
      <c r="S184" s="1868"/>
      <c r="T184" s="1871"/>
      <c r="U184" s="1874"/>
      <c r="V184" s="1">
        <v>41522</v>
      </c>
      <c r="W184" s="691" t="s">
        <v>586</v>
      </c>
      <c r="X184" s="81">
        <v>100000.5</v>
      </c>
    </row>
    <row r="185" spans="1:24" s="1113" customFormat="1" ht="29.25" customHeight="1">
      <c r="A185" s="1140"/>
      <c r="B185" s="1118"/>
      <c r="C185" s="926"/>
      <c r="D185" s="715"/>
      <c r="E185" s="687"/>
      <c r="F185" s="1120"/>
      <c r="G185" s="715"/>
      <c r="H185" s="137"/>
      <c r="I185" s="1125"/>
      <c r="J185" s="1150"/>
      <c r="K185" s="687"/>
      <c r="L185" s="688"/>
      <c r="M185" s="627"/>
      <c r="N185" s="690"/>
      <c r="O185" s="688"/>
      <c r="P185" s="1116"/>
      <c r="Q185" s="688"/>
      <c r="R185" s="1876"/>
      <c r="S185" s="1592"/>
      <c r="T185" s="1877"/>
      <c r="U185" s="1878"/>
      <c r="V185" s="1">
        <v>41635</v>
      </c>
      <c r="W185" s="691" t="s">
        <v>586</v>
      </c>
      <c r="X185" s="81">
        <v>142168.42000000001</v>
      </c>
    </row>
    <row r="186" spans="1:24" s="1113" customFormat="1" ht="29.25" customHeight="1">
      <c r="A186" s="1139">
        <v>1</v>
      </c>
      <c r="B186" s="1127">
        <v>40165</v>
      </c>
      <c r="C186" s="925" t="s">
        <v>249</v>
      </c>
      <c r="D186" s="665" t="s">
        <v>125</v>
      </c>
      <c r="E186" s="1133" t="s">
        <v>126</v>
      </c>
      <c r="F186" s="1122" t="s">
        <v>17</v>
      </c>
      <c r="G186" s="665" t="s">
        <v>171</v>
      </c>
      <c r="H186" s="666">
        <v>1111111111.1099999</v>
      </c>
      <c r="I186" s="1124" t="s">
        <v>37</v>
      </c>
      <c r="J186" s="1148">
        <v>40259</v>
      </c>
      <c r="K186" s="1133">
        <v>6</v>
      </c>
      <c r="L186" s="657">
        <v>1244437500</v>
      </c>
      <c r="M186" s="658">
        <v>40375</v>
      </c>
      <c r="N186" s="659"/>
      <c r="O186" s="657">
        <v>1160784100</v>
      </c>
      <c r="P186" s="1115"/>
      <c r="Q186" s="660">
        <v>555904632.70000005</v>
      </c>
      <c r="R186" s="483">
        <v>40739</v>
      </c>
      <c r="S186" s="63">
        <v>39499802.5</v>
      </c>
      <c r="T186" s="692">
        <f>Q186-S186</f>
        <v>516404830.20000005</v>
      </c>
      <c r="U186" s="662" t="s">
        <v>570</v>
      </c>
      <c r="V186" s="663"/>
      <c r="W186" s="664"/>
      <c r="X186" s="81"/>
    </row>
    <row r="187" spans="1:24" s="1113" customFormat="1" ht="29.25" customHeight="1">
      <c r="A187" s="1139"/>
      <c r="B187" s="1127"/>
      <c r="C187" s="925"/>
      <c r="D187" s="665"/>
      <c r="E187" s="1133"/>
      <c r="F187" s="1122"/>
      <c r="G187" s="665"/>
      <c r="H187" s="666"/>
      <c r="I187" s="1124"/>
      <c r="J187" s="1148"/>
      <c r="K187" s="1133"/>
      <c r="L187" s="657"/>
      <c r="M187" s="658"/>
      <c r="N187" s="659"/>
      <c r="O187" s="657"/>
      <c r="P187" s="1115"/>
      <c r="Q187" s="660"/>
      <c r="R187" s="483">
        <v>40982</v>
      </c>
      <c r="S187" s="63">
        <v>39387753.479999997</v>
      </c>
      <c r="T187" s="692">
        <f t="shared" ref="T187:T193" si="10">T186-S187</f>
        <v>477017076.72000003</v>
      </c>
      <c r="U187" s="662" t="s">
        <v>570</v>
      </c>
      <c r="V187" s="663"/>
      <c r="W187" s="664"/>
      <c r="X187" s="81"/>
    </row>
    <row r="188" spans="1:24" s="1113" customFormat="1" ht="29.25" customHeight="1">
      <c r="A188" s="1139"/>
      <c r="B188" s="1127"/>
      <c r="C188" s="925"/>
      <c r="D188" s="665"/>
      <c r="E188" s="1133"/>
      <c r="F188" s="1122"/>
      <c r="G188" s="665"/>
      <c r="H188" s="666"/>
      <c r="I188" s="1124"/>
      <c r="J188" s="1148"/>
      <c r="K188" s="1133"/>
      <c r="L188" s="657"/>
      <c r="M188" s="658"/>
      <c r="N188" s="659"/>
      <c r="O188" s="657"/>
      <c r="P188" s="1115"/>
      <c r="Q188" s="660"/>
      <c r="R188" s="44">
        <v>41169</v>
      </c>
      <c r="S188" s="63">
        <v>22111961.190000001</v>
      </c>
      <c r="T188" s="692">
        <f t="shared" si="10"/>
        <v>454905115.53000003</v>
      </c>
      <c r="U188" s="662" t="s">
        <v>570</v>
      </c>
      <c r="V188" s="663"/>
      <c r="W188" s="664"/>
      <c r="X188" s="81"/>
    </row>
    <row r="189" spans="1:24" s="1113" customFormat="1" ht="29.25" customHeight="1">
      <c r="A189" s="1139"/>
      <c r="B189" s="1127"/>
      <c r="C189" s="925"/>
      <c r="D189" s="665"/>
      <c r="E189" s="1133"/>
      <c r="F189" s="1122"/>
      <c r="G189" s="665"/>
      <c r="H189" s="666"/>
      <c r="I189" s="1124"/>
      <c r="J189" s="1148"/>
      <c r="K189" s="1133"/>
      <c r="L189" s="657"/>
      <c r="M189" s="658"/>
      <c r="N189" s="659"/>
      <c r="O189" s="657"/>
      <c r="P189" s="1115"/>
      <c r="Q189" s="660"/>
      <c r="R189" s="44">
        <v>41197</v>
      </c>
      <c r="S189" s="63">
        <v>32496971.82</v>
      </c>
      <c r="T189" s="692">
        <f t="shared" si="10"/>
        <v>422408143.71000004</v>
      </c>
      <c r="U189" s="662" t="s">
        <v>594</v>
      </c>
      <c r="V189" s="663"/>
      <c r="W189" s="664"/>
      <c r="X189" s="81"/>
    </row>
    <row r="190" spans="1:24" s="1113" customFormat="1" ht="29.25" customHeight="1">
      <c r="A190" s="1139"/>
      <c r="B190" s="1127"/>
      <c r="C190" s="925"/>
      <c r="D190" s="665"/>
      <c r="E190" s="1133"/>
      <c r="F190" s="1122"/>
      <c r="G190" s="665"/>
      <c r="H190" s="666"/>
      <c r="I190" s="1124"/>
      <c r="J190" s="1148"/>
      <c r="K190" s="1133"/>
      <c r="L190" s="657"/>
      <c r="M190" s="658"/>
      <c r="N190" s="659"/>
      <c r="O190" s="657"/>
      <c r="P190" s="1115"/>
      <c r="Q190" s="660"/>
      <c r="R190" s="44">
        <v>41228</v>
      </c>
      <c r="S190" s="63">
        <v>111539535.92</v>
      </c>
      <c r="T190" s="692">
        <f t="shared" si="10"/>
        <v>310868607.79000002</v>
      </c>
      <c r="U190" s="662" t="s">
        <v>594</v>
      </c>
      <c r="V190" s="663"/>
      <c r="W190" s="664"/>
      <c r="X190" s="81"/>
    </row>
    <row r="191" spans="1:24" s="1113" customFormat="1" ht="29.25" customHeight="1">
      <c r="A191" s="1139"/>
      <c r="B191" s="1127"/>
      <c r="C191" s="925"/>
      <c r="D191" s="665"/>
      <c r="E191" s="1133"/>
      <c r="F191" s="1122"/>
      <c r="G191" s="665"/>
      <c r="H191" s="666"/>
      <c r="I191" s="1124"/>
      <c r="J191" s="1148"/>
      <c r="K191" s="1133"/>
      <c r="L191" s="657"/>
      <c r="M191" s="658"/>
      <c r="N191" s="659"/>
      <c r="O191" s="657"/>
      <c r="P191" s="1115"/>
      <c r="Q191" s="660"/>
      <c r="R191" s="44">
        <v>41257</v>
      </c>
      <c r="S191" s="63">
        <v>55540026.450000003</v>
      </c>
      <c r="T191" s="692">
        <f t="shared" si="10"/>
        <v>255328581.34000003</v>
      </c>
      <c r="U191" s="662" t="s">
        <v>570</v>
      </c>
      <c r="V191" s="663"/>
      <c r="W191" s="664"/>
      <c r="X191" s="81"/>
    </row>
    <row r="192" spans="1:24" s="1113" customFormat="1" ht="29.25" customHeight="1">
      <c r="A192" s="1139"/>
      <c r="B192" s="1127"/>
      <c r="C192" s="925"/>
      <c r="D192" s="665"/>
      <c r="E192" s="1133"/>
      <c r="F192" s="1122"/>
      <c r="G192" s="665"/>
      <c r="H192" s="666"/>
      <c r="I192" s="1124"/>
      <c r="J192" s="1148"/>
      <c r="K192" s="1133"/>
      <c r="L192" s="657"/>
      <c r="M192" s="658"/>
      <c r="N192" s="659"/>
      <c r="O192" s="657"/>
      <c r="P192" s="1115"/>
      <c r="Q192" s="660"/>
      <c r="R192" s="44">
        <v>41289</v>
      </c>
      <c r="S192" s="63">
        <v>14849910.119999999</v>
      </c>
      <c r="T192" s="692">
        <f t="shared" si="10"/>
        <v>240478671.22000003</v>
      </c>
      <c r="U192" s="662" t="s">
        <v>570</v>
      </c>
      <c r="V192" s="663"/>
      <c r="W192" s="664"/>
      <c r="X192" s="81"/>
    </row>
    <row r="193" spans="1:24" s="1113" customFormat="1" ht="29.25" customHeight="1">
      <c r="A193" s="1139"/>
      <c r="B193" s="1127"/>
      <c r="C193" s="925"/>
      <c r="D193" s="665"/>
      <c r="E193" s="1133"/>
      <c r="F193" s="1122"/>
      <c r="G193" s="665"/>
      <c r="H193" s="666"/>
      <c r="I193" s="1124"/>
      <c r="J193" s="1148"/>
      <c r="K193" s="1133"/>
      <c r="L193" s="657"/>
      <c r="M193" s="658"/>
      <c r="N193" s="659"/>
      <c r="O193" s="657"/>
      <c r="P193" s="1115"/>
      <c r="Q193" s="660"/>
      <c r="R193" s="44">
        <v>41376</v>
      </c>
      <c r="S193" s="63">
        <v>18268328.07</v>
      </c>
      <c r="T193" s="692">
        <f t="shared" si="10"/>
        <v>222210343.15000004</v>
      </c>
      <c r="U193" s="662" t="s">
        <v>570</v>
      </c>
      <c r="V193" s="663"/>
      <c r="W193" s="664"/>
      <c r="X193" s="81"/>
    </row>
    <row r="194" spans="1:24" s="1113" customFormat="1" ht="29.25" customHeight="1">
      <c r="A194" s="1139"/>
      <c r="B194" s="1127"/>
      <c r="C194" s="925"/>
      <c r="D194" s="665"/>
      <c r="E194" s="1133"/>
      <c r="F194" s="1122"/>
      <c r="G194" s="665"/>
      <c r="H194" s="666"/>
      <c r="I194" s="1124"/>
      <c r="J194" s="1148"/>
      <c r="K194" s="1133"/>
      <c r="L194" s="657"/>
      <c r="M194" s="658"/>
      <c r="N194" s="659"/>
      <c r="O194" s="657"/>
      <c r="P194" s="1115"/>
      <c r="Q194" s="660"/>
      <c r="R194" s="44">
        <v>41408</v>
      </c>
      <c r="S194" s="63">
        <v>70605972.790000007</v>
      </c>
      <c r="T194" s="692">
        <f>T193-S194</f>
        <v>151604370.36000001</v>
      </c>
      <c r="U194" s="662" t="s">
        <v>570</v>
      </c>
      <c r="V194" s="663"/>
      <c r="W194" s="664"/>
      <c r="X194" s="81"/>
    </row>
    <row r="195" spans="1:24" s="1113" customFormat="1" ht="29.25" customHeight="1">
      <c r="A195" s="1139"/>
      <c r="B195" s="1127"/>
      <c r="C195" s="925"/>
      <c r="D195" s="665"/>
      <c r="E195" s="1133"/>
      <c r="F195" s="1122"/>
      <c r="G195" s="665"/>
      <c r="H195" s="666"/>
      <c r="I195" s="1124"/>
      <c r="J195" s="1148"/>
      <c r="K195" s="1133"/>
      <c r="L195" s="657"/>
      <c r="M195" s="658"/>
      <c r="N195" s="659"/>
      <c r="O195" s="657"/>
      <c r="P195" s="1115"/>
      <c r="Q195" s="660"/>
      <c r="R195" s="44">
        <v>41422</v>
      </c>
      <c r="S195" s="63">
        <v>119769362.41</v>
      </c>
      <c r="T195" s="692">
        <f>T194-S195</f>
        <v>31835007.950000018</v>
      </c>
      <c r="U195" s="662" t="s">
        <v>570</v>
      </c>
      <c r="V195" s="663"/>
      <c r="W195" s="664"/>
      <c r="X195" s="81"/>
    </row>
    <row r="196" spans="1:24" s="1113" customFormat="1" ht="29.25" customHeight="1">
      <c r="A196" s="1139"/>
      <c r="B196" s="1127"/>
      <c r="C196" s="925"/>
      <c r="D196" s="665"/>
      <c r="E196" s="1133"/>
      <c r="F196" s="1122"/>
      <c r="G196" s="665"/>
      <c r="H196" s="666"/>
      <c r="I196" s="1124"/>
      <c r="J196" s="1148"/>
      <c r="K196" s="1133"/>
      <c r="L196" s="657"/>
      <c r="M196" s="658"/>
      <c r="N196" s="659"/>
      <c r="O196" s="657"/>
      <c r="P196" s="1115"/>
      <c r="Q196" s="660"/>
      <c r="R196" s="1864">
        <v>41428</v>
      </c>
      <c r="S196" s="1867">
        <v>31835007.949999999</v>
      </c>
      <c r="T196" s="1879">
        <f>T195-S196</f>
        <v>0</v>
      </c>
      <c r="U196" s="1882" t="s">
        <v>570</v>
      </c>
      <c r="V196" s="1">
        <v>41428</v>
      </c>
      <c r="W196" s="691" t="s">
        <v>586</v>
      </c>
      <c r="X196" s="81">
        <v>46575749.990000002</v>
      </c>
    </row>
    <row r="197" spans="1:24" s="1113" customFormat="1" ht="29.25" customHeight="1">
      <c r="A197" s="1139"/>
      <c r="B197" s="1127"/>
      <c r="C197" s="925"/>
      <c r="D197" s="665"/>
      <c r="E197" s="1133"/>
      <c r="F197" s="1122"/>
      <c r="G197" s="665"/>
      <c r="H197" s="666"/>
      <c r="I197" s="1124"/>
      <c r="J197" s="1148"/>
      <c r="K197" s="1133"/>
      <c r="L197" s="657"/>
      <c r="M197" s="658"/>
      <c r="N197" s="659"/>
      <c r="O197" s="657"/>
      <c r="P197" s="1115"/>
      <c r="Q197" s="660"/>
      <c r="R197" s="1865"/>
      <c r="S197" s="1868"/>
      <c r="T197" s="1880"/>
      <c r="U197" s="1883"/>
      <c r="V197" s="1">
        <v>41439</v>
      </c>
      <c r="W197" s="691" t="s">
        <v>586</v>
      </c>
      <c r="X197" s="81">
        <v>54999725</v>
      </c>
    </row>
    <row r="198" spans="1:24" s="1113" customFormat="1" ht="29.25" customHeight="1">
      <c r="A198" s="1139"/>
      <c r="B198" s="1127"/>
      <c r="C198" s="925"/>
      <c r="D198" s="665"/>
      <c r="E198" s="1133"/>
      <c r="F198" s="1122"/>
      <c r="G198" s="665"/>
      <c r="H198" s="666"/>
      <c r="I198" s="1124"/>
      <c r="J198" s="1148"/>
      <c r="K198" s="1133"/>
      <c r="L198" s="657"/>
      <c r="M198" s="658"/>
      <c r="N198" s="659"/>
      <c r="O198" s="657"/>
      <c r="P198" s="1115"/>
      <c r="Q198" s="660"/>
      <c r="R198" s="1865"/>
      <c r="S198" s="1868"/>
      <c r="T198" s="1880"/>
      <c r="U198" s="1883"/>
      <c r="V198" s="1">
        <v>41449</v>
      </c>
      <c r="W198" s="691" t="s">
        <v>586</v>
      </c>
      <c r="X198" s="81">
        <v>27999859.99783726</v>
      </c>
    </row>
    <row r="199" spans="1:24" s="1113" customFormat="1" ht="29.25" customHeight="1">
      <c r="A199" s="1139"/>
      <c r="B199" s="1127"/>
      <c r="C199" s="925"/>
      <c r="D199" s="665"/>
      <c r="E199" s="1133"/>
      <c r="F199" s="1122"/>
      <c r="G199" s="665"/>
      <c r="H199" s="666"/>
      <c r="I199" s="1124"/>
      <c r="J199" s="1148"/>
      <c r="K199" s="1133"/>
      <c r="L199" s="657"/>
      <c r="M199" s="658"/>
      <c r="N199" s="659"/>
      <c r="O199" s="657"/>
      <c r="P199" s="1115"/>
      <c r="Q199" s="660"/>
      <c r="R199" s="1865"/>
      <c r="S199" s="1868"/>
      <c r="T199" s="1880"/>
      <c r="U199" s="1883"/>
      <c r="V199" s="1">
        <v>41451</v>
      </c>
      <c r="W199" s="691" t="s">
        <v>586</v>
      </c>
      <c r="X199" s="81">
        <v>11749941.25</v>
      </c>
    </row>
    <row r="200" spans="1:24" s="1113" customFormat="1" ht="29.25" customHeight="1">
      <c r="A200" s="1139"/>
      <c r="B200" s="1127"/>
      <c r="C200" s="925"/>
      <c r="D200" s="665"/>
      <c r="E200" s="1133"/>
      <c r="F200" s="1122"/>
      <c r="G200" s="665"/>
      <c r="H200" s="666"/>
      <c r="I200" s="1124"/>
      <c r="J200" s="1148"/>
      <c r="K200" s="1133"/>
      <c r="L200" s="657"/>
      <c r="M200" s="658"/>
      <c r="N200" s="659"/>
      <c r="O200" s="657"/>
      <c r="P200" s="1115"/>
      <c r="Q200" s="660"/>
      <c r="R200" s="1865"/>
      <c r="S200" s="1868"/>
      <c r="T200" s="1880"/>
      <c r="U200" s="1883"/>
      <c r="V200" s="1">
        <v>41464</v>
      </c>
      <c r="W200" s="691" t="s">
        <v>2092</v>
      </c>
      <c r="X200" s="81">
        <v>40974795.119999997</v>
      </c>
    </row>
    <row r="201" spans="1:24" s="1113" customFormat="1" ht="29.25" customHeight="1">
      <c r="A201" s="1139"/>
      <c r="B201" s="1127"/>
      <c r="C201" s="925"/>
      <c r="D201" s="665"/>
      <c r="E201" s="1133"/>
      <c r="F201" s="1122"/>
      <c r="G201" s="665"/>
      <c r="H201" s="666"/>
      <c r="I201" s="1124"/>
      <c r="J201" s="1148"/>
      <c r="K201" s="1133"/>
      <c r="L201" s="657"/>
      <c r="M201" s="658"/>
      <c r="N201" s="659"/>
      <c r="O201" s="657"/>
      <c r="P201" s="1115"/>
      <c r="Q201" s="660"/>
      <c r="R201" s="1876"/>
      <c r="S201" s="1592"/>
      <c r="T201" s="1881"/>
      <c r="U201" s="1884"/>
      <c r="V201" s="1">
        <v>41620</v>
      </c>
      <c r="W201" s="691" t="s">
        <v>2097</v>
      </c>
      <c r="X201" s="81">
        <v>539008.5</v>
      </c>
    </row>
    <row r="202" spans="1:24" s="1113" customFormat="1" ht="29.25" customHeight="1">
      <c r="A202" s="1138">
        <v>2</v>
      </c>
      <c r="B202" s="1117">
        <v>40165</v>
      </c>
      <c r="C202" s="924" t="s">
        <v>249</v>
      </c>
      <c r="D202" s="714" t="s">
        <v>125</v>
      </c>
      <c r="E202" s="1132" t="s">
        <v>126</v>
      </c>
      <c r="F202" s="1119" t="s">
        <v>17</v>
      </c>
      <c r="G202" s="714" t="s">
        <v>170</v>
      </c>
      <c r="H202" s="25">
        <v>2222222222.2199998</v>
      </c>
      <c r="I202" s="1123" t="s">
        <v>37</v>
      </c>
      <c r="J202" s="1147">
        <v>40259</v>
      </c>
      <c r="K202" s="1132">
        <v>6</v>
      </c>
      <c r="L202" s="1152">
        <v>2488875000</v>
      </c>
      <c r="M202" s="668">
        <v>40375</v>
      </c>
      <c r="N202" s="686"/>
      <c r="O202" s="670">
        <v>2321568200</v>
      </c>
      <c r="P202" s="1114"/>
      <c r="Q202" s="693">
        <v>1111000000</v>
      </c>
      <c r="R202" s="44">
        <v>40739</v>
      </c>
      <c r="S202" s="63">
        <v>79000000</v>
      </c>
      <c r="T202" s="661">
        <f>Q202-S202</f>
        <v>1032000000</v>
      </c>
      <c r="U202" s="11" t="s">
        <v>170</v>
      </c>
      <c r="V202" s="663"/>
      <c r="W202" s="664"/>
      <c r="X202" s="81"/>
    </row>
    <row r="203" spans="1:24" s="1113" customFormat="1" ht="29.25" customHeight="1">
      <c r="A203" s="1139"/>
      <c r="B203" s="1127"/>
      <c r="C203" s="925"/>
      <c r="D203" s="665"/>
      <c r="E203" s="1133"/>
      <c r="F203" s="1122"/>
      <c r="G203" s="665"/>
      <c r="H203" s="666"/>
      <c r="I203" s="1124"/>
      <c r="J203" s="1148"/>
      <c r="K203" s="1133"/>
      <c r="L203" s="689"/>
      <c r="M203" s="658"/>
      <c r="N203" s="659"/>
      <c r="O203" s="657"/>
      <c r="P203" s="1115"/>
      <c r="Q203" s="657"/>
      <c r="R203" s="44">
        <v>40982</v>
      </c>
      <c r="S203" s="63">
        <v>78775900.840000004</v>
      </c>
      <c r="T203" s="661">
        <f t="shared" ref="T203:T208" si="11">T202-S203</f>
        <v>953224099.15999997</v>
      </c>
      <c r="U203" s="11" t="s">
        <v>170</v>
      </c>
      <c r="V203" s="663"/>
      <c r="W203" s="664"/>
      <c r="X203" s="81"/>
    </row>
    <row r="204" spans="1:24" s="1113" customFormat="1" ht="31.5" customHeight="1">
      <c r="A204" s="1139"/>
      <c r="B204" s="1127"/>
      <c r="C204" s="925"/>
      <c r="D204" s="665"/>
      <c r="E204" s="1133"/>
      <c r="F204" s="1122"/>
      <c r="G204" s="665"/>
      <c r="H204" s="666"/>
      <c r="I204" s="1124"/>
      <c r="J204" s="1148"/>
      <c r="K204" s="1133"/>
      <c r="L204" s="689"/>
      <c r="M204" s="658"/>
      <c r="N204" s="659"/>
      <c r="O204" s="657"/>
      <c r="P204" s="1115"/>
      <c r="Q204" s="657"/>
      <c r="R204" s="483">
        <v>41169</v>
      </c>
      <c r="S204" s="81">
        <v>44224143.5</v>
      </c>
      <c r="T204" s="695">
        <f t="shared" si="11"/>
        <v>908999955.65999997</v>
      </c>
      <c r="U204" s="697" t="s">
        <v>170</v>
      </c>
      <c r="V204" s="698"/>
      <c r="W204" s="958"/>
      <c r="X204" s="81"/>
    </row>
    <row r="205" spans="1:24" s="1113" customFormat="1" ht="31.5" customHeight="1">
      <c r="A205" s="1139"/>
      <c r="B205" s="1127"/>
      <c r="C205" s="925"/>
      <c r="D205" s="665"/>
      <c r="E205" s="1133"/>
      <c r="F205" s="1122"/>
      <c r="G205" s="665"/>
      <c r="H205" s="666"/>
      <c r="I205" s="1124"/>
      <c r="J205" s="1148"/>
      <c r="K205" s="1133"/>
      <c r="L205" s="689"/>
      <c r="M205" s="658"/>
      <c r="N205" s="659"/>
      <c r="O205" s="657"/>
      <c r="P205" s="1115"/>
      <c r="Q205" s="161"/>
      <c r="R205" s="699">
        <v>41197</v>
      </c>
      <c r="S205" s="700">
        <v>64994268.609999999</v>
      </c>
      <c r="T205" s="701">
        <f t="shared" si="11"/>
        <v>844005687.04999995</v>
      </c>
      <c r="U205" s="702" t="s">
        <v>170</v>
      </c>
      <c r="V205" s="682"/>
      <c r="W205" s="703"/>
      <c r="X205" s="81"/>
    </row>
    <row r="206" spans="1:24" s="1113" customFormat="1" ht="31.5" customHeight="1">
      <c r="A206" s="1139"/>
      <c r="B206" s="1127"/>
      <c r="C206" s="925"/>
      <c r="D206" s="665"/>
      <c r="E206" s="1133"/>
      <c r="F206" s="1122"/>
      <c r="G206" s="665"/>
      <c r="H206" s="666"/>
      <c r="I206" s="1124"/>
      <c r="J206" s="1148"/>
      <c r="K206" s="1133"/>
      <c r="L206" s="689"/>
      <c r="M206" s="658"/>
      <c r="N206" s="659"/>
      <c r="O206" s="657"/>
      <c r="P206" s="1115"/>
      <c r="Q206" s="657"/>
      <c r="R206" s="519">
        <v>41228</v>
      </c>
      <c r="S206" s="704">
        <v>223080187.22999999</v>
      </c>
      <c r="T206" s="701">
        <f t="shared" si="11"/>
        <v>620925499.81999993</v>
      </c>
      <c r="U206" s="702" t="s">
        <v>170</v>
      </c>
      <c r="V206" s="629"/>
      <c r="W206" s="957"/>
      <c r="X206" s="81"/>
    </row>
    <row r="207" spans="1:24" s="1113" customFormat="1" ht="31.5" customHeight="1">
      <c r="A207" s="1133"/>
      <c r="B207" s="1127"/>
      <c r="C207" s="925"/>
      <c r="D207" s="665"/>
      <c r="E207" s="1133"/>
      <c r="F207" s="1122"/>
      <c r="G207" s="665"/>
      <c r="H207" s="1115"/>
      <c r="I207" s="716"/>
      <c r="J207" s="1148"/>
      <c r="K207" s="1133"/>
      <c r="L207" s="689"/>
      <c r="M207" s="658"/>
      <c r="N207" s="1115"/>
      <c r="O207" s="689"/>
      <c r="P207" s="705"/>
      <c r="Q207" s="689"/>
      <c r="R207" s="635">
        <v>41257</v>
      </c>
      <c r="S207" s="704">
        <v>111080608.3</v>
      </c>
      <c r="T207" s="701">
        <f t="shared" si="11"/>
        <v>509844891.51999992</v>
      </c>
      <c r="U207" s="702" t="s">
        <v>170</v>
      </c>
      <c r="V207" s="629"/>
      <c r="W207" s="957"/>
      <c r="X207" s="81"/>
    </row>
    <row r="208" spans="1:24" s="1113" customFormat="1" ht="31.5" customHeight="1">
      <c r="A208" s="1139"/>
      <c r="B208" s="1127"/>
      <c r="C208" s="925"/>
      <c r="D208" s="665"/>
      <c r="E208" s="1133"/>
      <c r="F208" s="1122"/>
      <c r="G208" s="665"/>
      <c r="H208" s="1115"/>
      <c r="I208" s="1124"/>
      <c r="J208" s="1148"/>
      <c r="K208" s="1133"/>
      <c r="L208" s="689"/>
      <c r="M208" s="658"/>
      <c r="N208" s="1115"/>
      <c r="O208" s="689"/>
      <c r="P208" s="659"/>
      <c r="Q208" s="689"/>
      <c r="R208" s="706">
        <v>41289</v>
      </c>
      <c r="S208" s="707">
        <v>89099906.219999999</v>
      </c>
      <c r="T208" s="701">
        <f t="shared" si="11"/>
        <v>420744985.29999995</v>
      </c>
      <c r="U208" s="702" t="s">
        <v>170</v>
      </c>
      <c r="V208" s="708"/>
      <c r="W208" s="957"/>
      <c r="X208" s="81"/>
    </row>
    <row r="209" spans="1:25" s="1113" customFormat="1" ht="31.5" customHeight="1">
      <c r="A209" s="1139"/>
      <c r="B209" s="1127"/>
      <c r="C209" s="925"/>
      <c r="D209" s="665"/>
      <c r="E209" s="1133"/>
      <c r="F209" s="1122"/>
      <c r="G209" s="665"/>
      <c r="H209" s="1115"/>
      <c r="I209" s="716"/>
      <c r="J209" s="1130"/>
      <c r="K209" s="1133"/>
      <c r="L209" s="689"/>
      <c r="M209" s="709"/>
      <c r="N209" s="1115"/>
      <c r="O209" s="689"/>
      <c r="P209" s="659"/>
      <c r="Q209" s="689"/>
      <c r="R209" s="706">
        <v>41376</v>
      </c>
      <c r="S209" s="707">
        <v>109610516.45</v>
      </c>
      <c r="T209" s="701">
        <f>T208-S209</f>
        <v>311134468.84999996</v>
      </c>
      <c r="U209" s="702" t="s">
        <v>170</v>
      </c>
      <c r="V209" s="708"/>
      <c r="W209" s="957"/>
      <c r="X209" s="355"/>
    </row>
    <row r="210" spans="1:25" s="1113" customFormat="1" ht="31.5" customHeight="1">
      <c r="A210" s="1133"/>
      <c r="B210" s="1127"/>
      <c r="C210" s="925"/>
      <c r="D210" s="665"/>
      <c r="E210" s="1133"/>
      <c r="F210" s="1122"/>
      <c r="G210" s="665"/>
      <c r="H210" s="1115"/>
      <c r="I210" s="716"/>
      <c r="J210" s="1130"/>
      <c r="K210" s="1133"/>
      <c r="L210" s="689"/>
      <c r="M210" s="709"/>
      <c r="N210" s="1115"/>
      <c r="O210" s="689"/>
      <c r="P210" s="659"/>
      <c r="Q210" s="689"/>
      <c r="R210" s="1864">
        <v>41408</v>
      </c>
      <c r="S210" s="1867">
        <v>311134468.85000002</v>
      </c>
      <c r="T210" s="1870">
        <f>T209-S210</f>
        <v>0</v>
      </c>
      <c r="U210" s="1873" t="s">
        <v>276</v>
      </c>
      <c r="V210" s="710">
        <v>41422</v>
      </c>
      <c r="W210" s="133" t="s">
        <v>586</v>
      </c>
      <c r="X210" s="774">
        <v>444393.06</v>
      </c>
    </row>
    <row r="211" spans="1:25" s="1113" customFormat="1" ht="31.5" customHeight="1">
      <c r="A211" s="1133"/>
      <c r="B211" s="1127"/>
      <c r="C211" s="925"/>
      <c r="D211" s="665"/>
      <c r="E211" s="1133"/>
      <c r="F211" s="1122"/>
      <c r="G211" s="665"/>
      <c r="H211" s="1115"/>
      <c r="I211" s="716"/>
      <c r="J211" s="1130"/>
      <c r="K211" s="1133"/>
      <c r="L211" s="689"/>
      <c r="M211" s="709"/>
      <c r="N211" s="1115"/>
      <c r="O211" s="1115"/>
      <c r="P211" s="659"/>
      <c r="Q211" s="689"/>
      <c r="R211" s="1865"/>
      <c r="S211" s="1868"/>
      <c r="T211" s="1871"/>
      <c r="U211" s="1874"/>
      <c r="V211" s="706">
        <v>41428</v>
      </c>
      <c r="W211" s="711" t="s">
        <v>586</v>
      </c>
      <c r="X211" s="774">
        <v>1960288.55</v>
      </c>
    </row>
    <row r="212" spans="1:25" s="1113" customFormat="1" ht="31.5" customHeight="1">
      <c r="A212" s="1133"/>
      <c r="B212" s="1127"/>
      <c r="C212" s="925"/>
      <c r="D212" s="665"/>
      <c r="E212" s="1133"/>
      <c r="F212" s="1122"/>
      <c r="G212" s="665"/>
      <c r="H212" s="1115"/>
      <c r="I212" s="716"/>
      <c r="J212" s="1130"/>
      <c r="K212" s="1133"/>
      <c r="L212" s="689"/>
      <c r="M212" s="709"/>
      <c r="N212" s="1115"/>
      <c r="O212" s="689"/>
      <c r="P212" s="659"/>
      <c r="Q212" s="689"/>
      <c r="R212" s="1865"/>
      <c r="S212" s="1868"/>
      <c r="T212" s="1871"/>
      <c r="U212" s="1874"/>
      <c r="V212" s="1">
        <v>41439</v>
      </c>
      <c r="W212" s="133" t="s">
        <v>586</v>
      </c>
      <c r="X212" s="774">
        <v>1375006.88</v>
      </c>
    </row>
    <row r="213" spans="1:25" s="1113" customFormat="1" ht="31.5" customHeight="1">
      <c r="A213" s="1133"/>
      <c r="B213" s="1127"/>
      <c r="C213" s="925"/>
      <c r="D213" s="665"/>
      <c r="E213" s="1133"/>
      <c r="F213" s="1122"/>
      <c r="G213" s="665"/>
      <c r="H213" s="1115"/>
      <c r="I213" s="716"/>
      <c r="J213" s="1130"/>
      <c r="K213" s="1133"/>
      <c r="L213" s="689"/>
      <c r="M213" s="709"/>
      <c r="N213" s="1115"/>
      <c r="O213" s="689"/>
      <c r="P213" s="659"/>
      <c r="Q213" s="689"/>
      <c r="R213" s="1865"/>
      <c r="S213" s="1868"/>
      <c r="T213" s="1871"/>
      <c r="U213" s="1874"/>
      <c r="V213" s="1">
        <v>41449</v>
      </c>
      <c r="W213" s="133" t="s">
        <v>586</v>
      </c>
      <c r="X213" s="774">
        <v>700003.5000540684</v>
      </c>
    </row>
    <row r="214" spans="1:25" s="1113" customFormat="1" ht="31.5" customHeight="1">
      <c r="A214" s="1133"/>
      <c r="B214" s="1127"/>
      <c r="C214" s="925"/>
      <c r="D214" s="665"/>
      <c r="E214" s="1133"/>
      <c r="F214" s="1122"/>
      <c r="G214" s="665"/>
      <c r="H214" s="1115"/>
      <c r="I214" s="716"/>
      <c r="J214" s="1130"/>
      <c r="K214" s="1133"/>
      <c r="L214" s="689"/>
      <c r="M214" s="709"/>
      <c r="N214" s="1115"/>
      <c r="O214" s="689"/>
      <c r="P214" s="659"/>
      <c r="Q214" s="689"/>
      <c r="R214" s="1865"/>
      <c r="S214" s="1868"/>
      <c r="T214" s="1871"/>
      <c r="U214" s="1874"/>
      <c r="V214" s="1">
        <v>41451</v>
      </c>
      <c r="W214" s="133" t="s">
        <v>586</v>
      </c>
      <c r="X214" s="774">
        <v>293751.46999999997</v>
      </c>
    </row>
    <row r="215" spans="1:25" s="1113" customFormat="1" ht="31.5" customHeight="1">
      <c r="A215" s="1133"/>
      <c r="B215" s="1127"/>
      <c r="C215" s="925"/>
      <c r="D215" s="665"/>
      <c r="E215" s="1133"/>
      <c r="F215" s="1122"/>
      <c r="G215" s="665"/>
      <c r="H215" s="1115"/>
      <c r="I215" s="716"/>
      <c r="J215" s="1130"/>
      <c r="K215" s="1133"/>
      <c r="L215" s="689"/>
      <c r="M215" s="709"/>
      <c r="N215" s="1115"/>
      <c r="O215" s="689"/>
      <c r="P215" s="659"/>
      <c r="Q215" s="689"/>
      <c r="R215" s="1865"/>
      <c r="S215" s="1868"/>
      <c r="T215" s="1871"/>
      <c r="U215" s="1874"/>
      <c r="V215" s="1">
        <v>41464</v>
      </c>
      <c r="W215" s="133" t="s">
        <v>2092</v>
      </c>
      <c r="X215" s="774">
        <v>1024380.12</v>
      </c>
    </row>
    <row r="216" spans="1:25" s="1113" customFormat="1" ht="31.5" customHeight="1" thickBot="1">
      <c r="A216" s="1134"/>
      <c r="B216" s="1144"/>
      <c r="C216" s="949"/>
      <c r="D216" s="950"/>
      <c r="E216" s="1134"/>
      <c r="F216" s="1142"/>
      <c r="G216" s="950"/>
      <c r="H216" s="92"/>
      <c r="I216" s="1137"/>
      <c r="J216" s="1131"/>
      <c r="K216" s="1134"/>
      <c r="L216" s="951"/>
      <c r="M216" s="952"/>
      <c r="N216" s="92"/>
      <c r="O216" s="951"/>
      <c r="P216" s="953"/>
      <c r="Q216" s="951"/>
      <c r="R216" s="1866"/>
      <c r="S216" s="1869"/>
      <c r="T216" s="1872"/>
      <c r="U216" s="1875"/>
      <c r="V216" s="954">
        <v>41620</v>
      </c>
      <c r="W216" s="955" t="s">
        <v>2097</v>
      </c>
      <c r="X216" s="956">
        <v>13475.35</v>
      </c>
    </row>
    <row r="217" spans="1:25" s="1113" customFormat="1" ht="14.25">
      <c r="F217" s="1128"/>
      <c r="H217" s="605"/>
      <c r="I217" s="5"/>
      <c r="J217" s="5"/>
      <c r="K217" s="5"/>
      <c r="L217" s="605"/>
      <c r="M217" s="605"/>
      <c r="N217" s="605"/>
      <c r="O217" s="605"/>
      <c r="P217" s="605"/>
      <c r="Q217" s="605"/>
      <c r="S217" s="605"/>
    </row>
    <row r="218" spans="1:25" s="1113" customFormat="1" ht="14.25">
      <c r="F218" s="1128"/>
      <c r="H218" s="605"/>
      <c r="I218" s="5"/>
      <c r="J218" s="5"/>
      <c r="K218" s="5"/>
      <c r="L218" s="605"/>
      <c r="M218" s="605"/>
      <c r="N218" s="605"/>
      <c r="O218" s="605"/>
      <c r="P218" s="605"/>
      <c r="Q218" s="605"/>
      <c r="S218" s="605"/>
    </row>
    <row r="219" spans="1:25" s="1113" customFormat="1" ht="14.25">
      <c r="F219" s="1128"/>
      <c r="H219" s="605"/>
      <c r="I219" s="5"/>
      <c r="J219" s="5"/>
      <c r="K219" s="5"/>
      <c r="L219" s="605"/>
      <c r="M219" s="605"/>
      <c r="N219" s="605"/>
      <c r="O219" s="605"/>
      <c r="P219" s="605"/>
      <c r="Q219" s="605"/>
      <c r="S219" s="605"/>
    </row>
    <row r="220" spans="1:25" s="1113" customFormat="1" ht="18" thickBot="1">
      <c r="F220" s="1295" t="s">
        <v>571</v>
      </c>
      <c r="G220" s="1295"/>
      <c r="H220" s="712">
        <f>SUM(H6:H209)</f>
        <v>29999999999.640007</v>
      </c>
      <c r="I220" s="5"/>
      <c r="J220" s="1295" t="s">
        <v>572</v>
      </c>
      <c r="K220" s="1295"/>
      <c r="L220" s="1295"/>
      <c r="M220" s="1295"/>
      <c r="N220" s="1295"/>
      <c r="O220" s="712">
        <f>SUM(O6:O211)</f>
        <v>21856403573.580002</v>
      </c>
      <c r="P220" s="79"/>
      <c r="Q220" s="79"/>
      <c r="V220" s="1295" t="s">
        <v>573</v>
      </c>
      <c r="W220" s="1295"/>
      <c r="X220" s="712">
        <f>SUM(X6:X216)</f>
        <v>2645106311.1591344</v>
      </c>
    </row>
    <row r="221" spans="1:25" s="1113" customFormat="1" ht="15.75" thickTop="1">
      <c r="F221" s="1128"/>
      <c r="H221" s="604"/>
      <c r="I221" s="5"/>
      <c r="J221" s="5"/>
      <c r="K221" s="5"/>
      <c r="M221" s="713"/>
      <c r="N221" s="713"/>
      <c r="O221" s="713"/>
      <c r="P221" s="713"/>
    </row>
    <row r="222" spans="1:25" s="1113" customFormat="1" ht="15.75" thickBot="1">
      <c r="F222" s="1128"/>
      <c r="H222" s="604"/>
      <c r="I222" s="5"/>
      <c r="J222" s="5"/>
      <c r="K222" s="5"/>
      <c r="M222" s="713"/>
      <c r="N222" s="713"/>
      <c r="O222" s="713"/>
      <c r="P222" s="487"/>
      <c r="Q222" s="487"/>
      <c r="R222" s="487" t="s">
        <v>265</v>
      </c>
      <c r="S222" s="712">
        <f>SUM(S6:S211)</f>
        <v>18625147938.060001</v>
      </c>
      <c r="T222" s="79"/>
    </row>
    <row r="223" spans="1:25" s="1113" customFormat="1" ht="15.75" thickTop="1">
      <c r="F223" s="1128"/>
      <c r="H223" s="604"/>
      <c r="I223" s="5"/>
      <c r="J223" s="5"/>
      <c r="K223" s="5"/>
      <c r="M223" s="713"/>
      <c r="N223" s="713"/>
      <c r="O223" s="713"/>
      <c r="P223" s="713"/>
      <c r="Q223" s="713"/>
      <c r="R223" s="713"/>
      <c r="S223" s="713"/>
    </row>
    <row r="224" spans="1:25" ht="14.25">
      <c r="A224" s="1862" t="s">
        <v>574</v>
      </c>
      <c r="B224" s="1862"/>
      <c r="C224" s="1862"/>
      <c r="D224" s="1862"/>
      <c r="E224" s="1862"/>
      <c r="F224" s="1862"/>
      <c r="G224" s="1862"/>
      <c r="H224" s="1862"/>
      <c r="I224" s="1862"/>
      <c r="J224" s="1862"/>
      <c r="K224" s="1862"/>
      <c r="L224" s="1862"/>
      <c r="M224" s="1862"/>
      <c r="N224" s="1862"/>
      <c r="O224" s="1862"/>
      <c r="P224" s="1862"/>
      <c r="Q224" s="1862"/>
      <c r="R224" s="1862"/>
      <c r="S224" s="1862"/>
      <c r="T224" s="1862"/>
      <c r="U224" s="1862"/>
      <c r="V224" s="1146"/>
      <c r="W224" s="1146"/>
      <c r="X224" s="1146"/>
      <c r="Y224" s="1146"/>
    </row>
    <row r="225" spans="1:24" ht="14.25" customHeight="1">
      <c r="A225" s="1861" t="s">
        <v>575</v>
      </c>
      <c r="B225" s="1861"/>
      <c r="C225" s="1861"/>
      <c r="D225" s="1861"/>
      <c r="E225" s="1861"/>
      <c r="F225" s="1861"/>
      <c r="G225" s="1861"/>
      <c r="H225" s="1861"/>
      <c r="I225" s="1861"/>
      <c r="J225" s="1861"/>
      <c r="K225" s="1861"/>
      <c r="L225" s="1861"/>
      <c r="M225" s="1861"/>
      <c r="N225" s="1861"/>
      <c r="O225" s="1861"/>
      <c r="P225" s="1861"/>
      <c r="Q225" s="1861"/>
      <c r="R225" s="1861"/>
      <c r="S225" s="1861"/>
      <c r="T225" s="1861"/>
      <c r="U225" s="1861"/>
      <c r="V225" s="1145"/>
      <c r="W225" s="1145"/>
    </row>
    <row r="226" spans="1:24" ht="14.25">
      <c r="A226" s="1863" t="s">
        <v>296</v>
      </c>
      <c r="B226" s="1863"/>
      <c r="C226" s="1863"/>
      <c r="D226" s="1863"/>
      <c r="E226" s="1863"/>
      <c r="F226" s="1863"/>
      <c r="G226" s="1863"/>
      <c r="H226" s="1863"/>
      <c r="I226" s="1863"/>
      <c r="J226" s="1863"/>
      <c r="K226" s="1863"/>
      <c r="L226" s="1863"/>
      <c r="M226" s="1863"/>
      <c r="N226" s="1863"/>
      <c r="O226" s="1863"/>
      <c r="P226" s="1863"/>
      <c r="Q226" s="1863"/>
      <c r="R226" s="1863"/>
      <c r="S226" s="1863"/>
      <c r="T226" s="1863"/>
      <c r="U226" s="1863"/>
    </row>
    <row r="227" spans="1:24" ht="14.25">
      <c r="A227" s="1863" t="s">
        <v>344</v>
      </c>
      <c r="B227" s="1863"/>
      <c r="C227" s="1863"/>
      <c r="D227" s="1863"/>
      <c r="E227" s="1863"/>
      <c r="F227" s="1863"/>
      <c r="G227" s="1863"/>
      <c r="H227" s="1863"/>
      <c r="I227" s="1863"/>
      <c r="J227" s="1863"/>
      <c r="K227" s="1863"/>
      <c r="L227" s="1863"/>
      <c r="M227" s="1863"/>
      <c r="N227" s="1863"/>
      <c r="O227" s="1863"/>
      <c r="P227" s="1863"/>
      <c r="Q227" s="1863"/>
      <c r="R227" s="1863"/>
      <c r="S227" s="1863"/>
      <c r="T227" s="1863"/>
      <c r="U227" s="1863"/>
    </row>
    <row r="228" spans="1:24" ht="30.75" customHeight="1">
      <c r="A228" s="1829" t="s">
        <v>578</v>
      </c>
      <c r="B228" s="1829"/>
      <c r="C228" s="1829"/>
      <c r="D228" s="1829"/>
      <c r="E228" s="1829"/>
      <c r="F228" s="1829"/>
      <c r="G228" s="1829"/>
      <c r="H228" s="1829"/>
      <c r="I228" s="1829"/>
      <c r="J228" s="1829"/>
      <c r="K228" s="1829"/>
      <c r="L228" s="1829"/>
      <c r="M228" s="1829"/>
      <c r="N228" s="1829"/>
      <c r="O228" s="1829"/>
      <c r="P228" s="1829"/>
      <c r="Q228" s="1829"/>
      <c r="R228" s="1829"/>
      <c r="S228" s="1829"/>
      <c r="T228" s="1829"/>
      <c r="U228" s="1829"/>
      <c r="V228" s="1829"/>
      <c r="W228" s="1829"/>
      <c r="X228" s="1829"/>
    </row>
    <row r="229" spans="1:24" ht="12.75" customHeight="1">
      <c r="A229" s="1861" t="s">
        <v>295</v>
      </c>
      <c r="B229" s="1861"/>
      <c r="C229" s="1861"/>
      <c r="D229" s="1861"/>
      <c r="E229" s="1861"/>
      <c r="F229" s="1861"/>
      <c r="G229" s="1861"/>
      <c r="H229" s="1861"/>
      <c r="I229" s="1861"/>
      <c r="J229" s="1861"/>
      <c r="K229" s="1861"/>
      <c r="L229" s="1861"/>
      <c r="M229" s="1861"/>
      <c r="N229" s="1861"/>
      <c r="O229" s="1861"/>
      <c r="P229" s="1861"/>
      <c r="Q229" s="1861"/>
      <c r="R229" s="1861"/>
      <c r="S229" s="1861"/>
      <c r="T229" s="1861"/>
      <c r="U229" s="1861"/>
      <c r="V229" s="1861"/>
      <c r="W229" s="1861"/>
      <c r="X229" s="1861"/>
    </row>
    <row r="230" spans="1:24" ht="12.75" customHeight="1">
      <c r="A230" s="1861"/>
      <c r="B230" s="1861"/>
      <c r="C230" s="1861"/>
      <c r="D230" s="1861"/>
      <c r="E230" s="1861"/>
      <c r="F230" s="1861"/>
      <c r="G230" s="1861"/>
      <c r="H230" s="1861"/>
      <c r="I230" s="1861"/>
      <c r="J230" s="1861"/>
      <c r="K230" s="1861"/>
      <c r="L230" s="1861"/>
      <c r="M230" s="1861"/>
      <c r="N230" s="1861"/>
      <c r="O230" s="1861"/>
      <c r="P230" s="1861"/>
      <c r="Q230" s="1861"/>
      <c r="R230" s="1861"/>
      <c r="S230" s="1861"/>
      <c r="T230" s="1861"/>
      <c r="U230" s="1861"/>
      <c r="V230" s="1861"/>
      <c r="W230" s="1861"/>
      <c r="X230" s="1861"/>
    </row>
    <row r="231" spans="1:24" ht="14.25" customHeight="1">
      <c r="A231" s="1861" t="s">
        <v>576</v>
      </c>
      <c r="B231" s="1861"/>
      <c r="C231" s="1861"/>
      <c r="D231" s="1861"/>
      <c r="E231" s="1861"/>
      <c r="F231" s="1861"/>
      <c r="G231" s="1861"/>
      <c r="H231" s="1861"/>
      <c r="I231" s="1861"/>
      <c r="J231" s="1861"/>
      <c r="K231" s="1861"/>
      <c r="L231" s="1861"/>
      <c r="M231" s="1861"/>
      <c r="N231" s="1861"/>
      <c r="O231" s="1861"/>
      <c r="P231" s="1861"/>
      <c r="Q231" s="1861"/>
      <c r="R231" s="1861"/>
      <c r="S231" s="1861"/>
      <c r="T231" s="1861"/>
      <c r="U231" s="1861"/>
      <c r="V231" s="1861"/>
      <c r="W231" s="1861"/>
      <c r="X231" s="1861"/>
    </row>
    <row r="232" spans="1:24" ht="14.25" customHeight="1">
      <c r="A232" s="1861" t="s">
        <v>558</v>
      </c>
      <c r="B232" s="1861"/>
      <c r="C232" s="1861"/>
      <c r="D232" s="1861"/>
      <c r="E232" s="1861"/>
      <c r="F232" s="1861"/>
      <c r="G232" s="1861"/>
      <c r="H232" s="1861"/>
      <c r="I232" s="1861"/>
      <c r="J232" s="1861"/>
      <c r="K232" s="1861"/>
      <c r="L232" s="1861"/>
      <c r="M232" s="1861"/>
      <c r="N232" s="1861"/>
      <c r="O232" s="1861"/>
      <c r="P232" s="1861"/>
      <c r="Q232" s="1861"/>
      <c r="R232" s="1861"/>
      <c r="S232" s="1861"/>
      <c r="T232" s="1861"/>
      <c r="U232" s="1861"/>
      <c r="V232" s="1861"/>
      <c r="W232" s="1861"/>
      <c r="X232" s="1861"/>
    </row>
    <row r="233" spans="1:24" ht="14.25" customHeight="1">
      <c r="A233" s="1861" t="s">
        <v>577</v>
      </c>
      <c r="B233" s="1861"/>
      <c r="C233" s="1861"/>
      <c r="D233" s="1861"/>
      <c r="E233" s="1861"/>
      <c r="F233" s="1861"/>
      <c r="G233" s="1861"/>
      <c r="H233" s="1861"/>
      <c r="I233" s="1861"/>
      <c r="J233" s="1861"/>
      <c r="K233" s="1861"/>
      <c r="L233" s="1861"/>
      <c r="M233" s="1861"/>
      <c r="N233" s="1861"/>
      <c r="O233" s="1861"/>
      <c r="P233" s="1861"/>
      <c r="Q233" s="1861"/>
      <c r="R233" s="1861"/>
      <c r="S233" s="1861"/>
      <c r="T233" s="1861"/>
      <c r="U233" s="1861"/>
      <c r="V233" s="1861"/>
      <c r="W233" s="1861"/>
      <c r="X233" s="1861"/>
    </row>
    <row r="234" spans="1:24" ht="14.25" customHeight="1">
      <c r="A234" s="1861" t="s">
        <v>579</v>
      </c>
      <c r="B234" s="1861"/>
      <c r="C234" s="1861"/>
      <c r="D234" s="1861"/>
      <c r="E234" s="1861"/>
      <c r="F234" s="1861"/>
      <c r="G234" s="1861"/>
      <c r="H234" s="1861"/>
      <c r="I234" s="1861"/>
      <c r="J234" s="1861"/>
      <c r="K234" s="1861"/>
      <c r="L234" s="1861"/>
      <c r="M234" s="1861"/>
      <c r="N234" s="1861"/>
      <c r="O234" s="1861"/>
      <c r="P234" s="1861"/>
      <c r="Q234" s="1861"/>
      <c r="R234" s="1861"/>
      <c r="S234" s="1861"/>
      <c r="T234" s="1861"/>
      <c r="U234" s="1861"/>
      <c r="V234" s="1861"/>
      <c r="W234" s="1861"/>
      <c r="X234" s="1861"/>
    </row>
    <row r="235" spans="1:24" ht="14.25">
      <c r="A235" s="1861" t="s">
        <v>587</v>
      </c>
      <c r="B235" s="1861"/>
      <c r="C235" s="1861"/>
      <c r="D235" s="1861"/>
      <c r="E235" s="1861"/>
      <c r="F235" s="1861"/>
      <c r="G235" s="1861"/>
      <c r="H235" s="1861"/>
      <c r="I235" s="1861"/>
      <c r="J235" s="1861"/>
      <c r="K235" s="1861"/>
      <c r="L235" s="1861"/>
      <c r="M235" s="1861"/>
      <c r="N235" s="1861"/>
      <c r="O235" s="1861"/>
      <c r="P235" s="1861"/>
      <c r="Q235" s="1861"/>
      <c r="R235" s="1861"/>
      <c r="S235" s="1861"/>
      <c r="T235" s="1861"/>
      <c r="U235" s="1861"/>
      <c r="V235" s="1861"/>
      <c r="W235" s="1861"/>
      <c r="X235" s="1861"/>
    </row>
    <row r="236" spans="1:24" ht="14.25">
      <c r="A236" s="1861" t="s">
        <v>588</v>
      </c>
      <c r="B236" s="1861"/>
      <c r="C236" s="1861"/>
      <c r="D236" s="1861"/>
      <c r="E236" s="1861"/>
      <c r="F236" s="1861"/>
      <c r="G236" s="1861"/>
      <c r="H236" s="1861"/>
      <c r="I236" s="1861"/>
      <c r="J236" s="1861"/>
      <c r="K236" s="1861"/>
      <c r="L236" s="1861"/>
      <c r="M236" s="1861"/>
      <c r="N236" s="1861"/>
      <c r="O236" s="1861"/>
      <c r="P236" s="1861"/>
      <c r="Q236" s="1861"/>
      <c r="R236" s="1861"/>
      <c r="S236" s="1861"/>
      <c r="T236" s="1861"/>
      <c r="U236" s="1861"/>
      <c r="V236" s="1861"/>
      <c r="W236" s="1861"/>
      <c r="X236" s="1861"/>
    </row>
    <row r="237" spans="1:24" ht="14.25">
      <c r="A237" s="1861" t="s">
        <v>631</v>
      </c>
      <c r="B237" s="1861"/>
      <c r="C237" s="1861"/>
      <c r="D237" s="1861"/>
      <c r="E237" s="1861"/>
      <c r="F237" s="1861"/>
      <c r="G237" s="1861"/>
      <c r="H237" s="1861"/>
      <c r="I237" s="1861"/>
      <c r="J237" s="1861"/>
      <c r="K237" s="1861"/>
      <c r="L237" s="1861"/>
      <c r="M237" s="1861"/>
      <c r="N237" s="1861"/>
      <c r="O237" s="1861"/>
      <c r="P237" s="1861"/>
      <c r="Q237" s="1861"/>
      <c r="R237" s="1861"/>
      <c r="S237" s="1861"/>
      <c r="T237" s="1861"/>
      <c r="U237" s="1861"/>
      <c r="V237" s="1861"/>
      <c r="W237" s="1861"/>
      <c r="X237" s="1861"/>
    </row>
    <row r="238" spans="1:24" ht="14.25">
      <c r="A238" s="1861" t="s">
        <v>635</v>
      </c>
      <c r="B238" s="1861"/>
      <c r="C238" s="1861"/>
      <c r="D238" s="1861"/>
      <c r="E238" s="1861"/>
      <c r="F238" s="1861"/>
      <c r="G238" s="1861"/>
      <c r="H238" s="1861"/>
      <c r="I238" s="1861"/>
      <c r="J238" s="1861"/>
      <c r="K238" s="1861"/>
      <c r="L238" s="1861"/>
      <c r="M238" s="1861"/>
      <c r="N238" s="1861"/>
      <c r="O238" s="1861"/>
      <c r="P238" s="1861"/>
      <c r="Q238" s="1861"/>
      <c r="R238" s="1861"/>
      <c r="S238" s="1861"/>
      <c r="T238" s="1861"/>
      <c r="U238" s="1861"/>
      <c r="V238" s="1861"/>
      <c r="W238" s="1861"/>
      <c r="X238" s="1861"/>
    </row>
    <row r="239" spans="1:24" ht="14.25">
      <c r="A239" s="1861"/>
      <c r="B239" s="1861"/>
      <c r="C239" s="1861"/>
      <c r="D239" s="1861"/>
      <c r="E239" s="1861"/>
      <c r="F239" s="1861"/>
      <c r="G239" s="1861"/>
      <c r="H239" s="1861"/>
      <c r="I239" s="1861"/>
      <c r="J239" s="1861"/>
      <c r="K239" s="1861"/>
      <c r="L239" s="1861"/>
      <c r="M239" s="1861"/>
      <c r="N239" s="1861"/>
      <c r="O239" s="1861"/>
      <c r="P239" s="1861"/>
      <c r="Q239" s="1861"/>
      <c r="R239" s="1861"/>
      <c r="S239" s="1861"/>
      <c r="T239" s="1861"/>
      <c r="U239" s="1861"/>
      <c r="V239" s="1861"/>
      <c r="W239" s="1861"/>
      <c r="X239" s="1861"/>
    </row>
  </sheetData>
  <protectedRanges>
    <protectedRange sqref="T6:T10" name="Range1_2_1"/>
  </protectedRanges>
  <mergeCells count="105">
    <mergeCell ref="A1:X1"/>
    <mergeCell ref="A2:X2"/>
    <mergeCell ref="A4:A5"/>
    <mergeCell ref="B4:B5"/>
    <mergeCell ref="C4:E4"/>
    <mergeCell ref="F4:F5"/>
    <mergeCell ref="G4:G5"/>
    <mergeCell ref="H4:H5"/>
    <mergeCell ref="I4:I5"/>
    <mergeCell ref="J4:L4"/>
    <mergeCell ref="M4:O4"/>
    <mergeCell ref="P4:Q4"/>
    <mergeCell ref="R4:S4"/>
    <mergeCell ref="T4:U4"/>
    <mergeCell ref="V4:X4"/>
    <mergeCell ref="R6:R7"/>
    <mergeCell ref="S6:S7"/>
    <mergeCell ref="T6:T7"/>
    <mergeCell ref="U6:U7"/>
    <mergeCell ref="R51:R55"/>
    <mergeCell ref="S51:S55"/>
    <mergeCell ref="T51:T55"/>
    <mergeCell ref="U51:U55"/>
    <mergeCell ref="R60:R61"/>
    <mergeCell ref="S60:S61"/>
    <mergeCell ref="T60:T61"/>
    <mergeCell ref="U60:U61"/>
    <mergeCell ref="R9:R10"/>
    <mergeCell ref="S9:S10"/>
    <mergeCell ref="T9:T10"/>
    <mergeCell ref="U9:U10"/>
    <mergeCell ref="R29:R33"/>
    <mergeCell ref="S29:S33"/>
    <mergeCell ref="T29:T33"/>
    <mergeCell ref="U29:U33"/>
    <mergeCell ref="R93:R95"/>
    <mergeCell ref="S93:S95"/>
    <mergeCell ref="T93:T95"/>
    <mergeCell ref="U93:U95"/>
    <mergeCell ref="R99:R101"/>
    <mergeCell ref="S99:S101"/>
    <mergeCell ref="T99:T101"/>
    <mergeCell ref="U99:U101"/>
    <mergeCell ref="R67:R68"/>
    <mergeCell ref="S67:S68"/>
    <mergeCell ref="T67:T68"/>
    <mergeCell ref="U67:U68"/>
    <mergeCell ref="R77:R82"/>
    <mergeCell ref="S77:S82"/>
    <mergeCell ref="T77:T82"/>
    <mergeCell ref="U77:U82"/>
    <mergeCell ref="R139:R142"/>
    <mergeCell ref="S139:S142"/>
    <mergeCell ref="T139:T142"/>
    <mergeCell ref="U139:U142"/>
    <mergeCell ref="R149:R152"/>
    <mergeCell ref="S149:S152"/>
    <mergeCell ref="T149:T152"/>
    <mergeCell ref="U149:U152"/>
    <mergeCell ref="R108:R110"/>
    <mergeCell ref="S108:S110"/>
    <mergeCell ref="T108:T110"/>
    <mergeCell ref="U108:U110"/>
    <mergeCell ref="R122:R128"/>
    <mergeCell ref="S122:S128"/>
    <mergeCell ref="T122:T128"/>
    <mergeCell ref="U122:U128"/>
    <mergeCell ref="R181:R185"/>
    <mergeCell ref="S181:S185"/>
    <mergeCell ref="T181:T185"/>
    <mergeCell ref="U181:U185"/>
    <mergeCell ref="R196:R201"/>
    <mergeCell ref="S196:S201"/>
    <mergeCell ref="T196:T201"/>
    <mergeCell ref="U196:U201"/>
    <mergeCell ref="R160:R163"/>
    <mergeCell ref="S160:S163"/>
    <mergeCell ref="T160:T163"/>
    <mergeCell ref="U160:U163"/>
    <mergeCell ref="R170:R175"/>
    <mergeCell ref="S170:S175"/>
    <mergeCell ref="T170:T175"/>
    <mergeCell ref="U170:U175"/>
    <mergeCell ref="V220:W220"/>
    <mergeCell ref="A224:U224"/>
    <mergeCell ref="A225:U225"/>
    <mergeCell ref="A226:U226"/>
    <mergeCell ref="A227:U227"/>
    <mergeCell ref="A228:X228"/>
    <mergeCell ref="R210:R216"/>
    <mergeCell ref="S210:S216"/>
    <mergeCell ref="T210:T216"/>
    <mergeCell ref="U210:U216"/>
    <mergeCell ref="F220:G220"/>
    <mergeCell ref="J220:N220"/>
    <mergeCell ref="A236:X236"/>
    <mergeCell ref="A237:X237"/>
    <mergeCell ref="A238:X238"/>
    <mergeCell ref="A239:X239"/>
    <mergeCell ref="A229:X230"/>
    <mergeCell ref="A231:X231"/>
    <mergeCell ref="A232:X232"/>
    <mergeCell ref="A233:X233"/>
    <mergeCell ref="A234:X234"/>
    <mergeCell ref="A235:X235"/>
  </mergeCells>
  <pageMargins left="0.7" right="0.7" top="0.75" bottom="0.75" header="0.3" footer="0.3"/>
  <pageSetup paperSize="5" scale="37" fitToHeight="20" orientation="landscape" r:id="rId1"/>
  <headerFooter>
    <oddFooter>&amp;RPage &amp;P of &amp;N</oddFooter>
  </headerFooter>
  <rowBreaks count="1" manualBreakCount="1">
    <brk id="201" max="23" man="1"/>
  </rowBreaks>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DisplayAsOfDate xmlns="8a41d4cc-3855-40f2-8932-454702d2b8da">No</DisplayAsOfDate>
    <MigrationSourceURL xmlns="c93477b2-ff83-4b51-ba6e-999ba0057d7f" xsi:nil="true"/>
    <Geography_x0020_TagTaxHTField0 xmlns="8a41d4cc-3855-40f2-8932-454702d2b8da">
      <Terms xmlns="http://schemas.microsoft.com/office/infopath/2007/PartnerControls"/>
    </Geography_x0020_TagTaxHTField0>
    <ArticleStartDate xmlns="http://schemas.microsoft.com/sharepoint/v3">2014-12-31T05:00:00+00:00</ArticleStartDate>
    <Category xmlns="f1510545-1717-4787-81bc-be4cd889b37b">TARP Investment Program Transaction Reports</Category>
    <TarpDocumentCategory xmlns="3b76f9f5-ee56-44bc-a013-de36f9f18ab6" xsi:nil="true"/>
    <Topic_x0020_TagTaxHTField0 xmlns="8a41d4cc-3855-40f2-8932-454702d2b8da">
      <Terms xmlns="http://schemas.microsoft.com/office/infopath/2007/PartnerControls">
        <TermInfo xmlns="http://schemas.microsoft.com/office/infopath/2007/PartnerControls">
          <TermName xmlns="http://schemas.microsoft.com/office/infopath/2007/PartnerControls">Troubled Assets Relief Program (TARP)</TermName>
          <TermId xmlns="http://schemas.microsoft.com/office/infopath/2007/PartnerControls">8b55c527-dde7-4893-9cd7-40b8504c8c39</TermId>
        </TermInfo>
        <TermInfo xmlns="http://schemas.microsoft.com/office/infopath/2007/PartnerControls">
          <TermName xmlns="http://schemas.microsoft.com/office/infopath/2007/PartnerControls">Transaction Report</TermName>
          <TermId xmlns="http://schemas.microsoft.com/office/infopath/2007/PartnerControls">efda14a2-eec4-4c44-a1f1-1086a66c8d98</TermId>
        </TermInfo>
      </Terms>
    </Topic_x0020_TagTaxHTField0>
    <Latest_x0020_Report xmlns="f1510545-1717-4787-81bc-be4cd889b37b">false</Latest_x0020_Report>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TaxCatchAll xmlns="8a41d4cc-3855-40f2-8932-454702d2b8da">
      <Value>1272</Value>
      <Value>1183</Value>
      <Value>1173</Value>
    </TaxCatchAll>
    <TitleAlternate xmlns="8a41d4cc-3855-40f2-8932-454702d2b8da" xsi:nil="true"/>
    <ShowArticleDateInTitle xmlns="8a41d4cc-3855-40f2-8932-454702d2b8da">false</ShowArticleDateInTitle>
    <Frequency xmlns="f1510545-1717-4787-81bc-be4cd889b37b">As Indicated</Frequency>
    <AsOfDate xmlns="8a41d4cc-3855-40f2-8932-454702d2b8da" xsi:nil="true"/>
    <Resource_x0020_Type_x0020_TagTaxHTField0 xmlns="8a41d4cc-3855-40f2-8932-454702d2b8da">
      <Terms xmlns="http://schemas.microsoft.com/office/infopath/2007/PartnerControls"/>
    </Resource_x0020_Type_x0020_TagTaxHTField0>
    <Person_x0020_TagTaxHTField0 xmlns="8a41d4cc-3855-40f2-8932-454702d2b8da">
      <Terms xmlns="http://schemas.microsoft.com/office/infopath/2007/PartnerControls"/>
    </Person_x0020_TagTaxHTField0>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0A528DC-C522-465D-B665-D9ABBDC403B1}"/>
</file>

<file path=customXml/itemProps2.xml><?xml version="1.0" encoding="utf-8"?>
<ds:datastoreItem xmlns:ds="http://schemas.openxmlformats.org/officeDocument/2006/customXml" ds:itemID="{135B8FA1-9E27-4FF7-811E-0B434BD7E352}"/>
</file>

<file path=customXml/itemProps3.xml><?xml version="1.0" encoding="utf-8"?>
<ds:datastoreItem xmlns:ds="http://schemas.openxmlformats.org/officeDocument/2006/customXml" ds:itemID="{8FBFF93D-7684-49A9-974E-B9D7C224B0C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17</vt:i4>
      </vt:variant>
    </vt:vector>
  </HeadingPairs>
  <TitlesOfParts>
    <vt:vector size="29" baseType="lpstr">
      <vt:lpstr>Transactions Report - CPP</vt:lpstr>
      <vt:lpstr>CPP Footnotes</vt:lpstr>
      <vt:lpstr>CPP - Citi</vt:lpstr>
      <vt:lpstr>CDCI</vt:lpstr>
      <vt:lpstr>AIFP.ASSP</vt:lpstr>
      <vt:lpstr>AIFP - GM</vt:lpstr>
      <vt:lpstr>AIFP - Ally</vt:lpstr>
      <vt:lpstr>TIP.AGP</vt:lpstr>
      <vt:lpstr>AIG</vt:lpstr>
      <vt:lpstr>TALF</vt:lpstr>
      <vt:lpstr>SBA</vt:lpstr>
      <vt:lpstr>PPIP</vt:lpstr>
      <vt:lpstr>'AIFP - Ally'!Print_Area</vt:lpstr>
      <vt:lpstr>'AIFP - GM'!Print_Area</vt:lpstr>
      <vt:lpstr>AIFP.ASSP!Print_Area</vt:lpstr>
      <vt:lpstr>AIG!Print_Area</vt:lpstr>
      <vt:lpstr>CDCI!Print_Area</vt:lpstr>
      <vt:lpstr>'CPP - Citi'!Print_Area</vt:lpstr>
      <vt:lpstr>'CPP Footnotes'!Print_Area</vt:lpstr>
      <vt:lpstr>PPIP!Print_Area</vt:lpstr>
      <vt:lpstr>SBA!Print_Area</vt:lpstr>
      <vt:lpstr>TALF!Print_Area</vt:lpstr>
      <vt:lpstr>TIP.AGP!Print_Area</vt:lpstr>
      <vt:lpstr>'Transactions Report - CPP'!Print_Area</vt:lpstr>
      <vt:lpstr>CDCI!Print_Titles</vt:lpstr>
      <vt:lpstr>'CPP - Citi'!Print_Titles</vt:lpstr>
      <vt:lpstr>'CPP Footnotes'!Print_Titles</vt:lpstr>
      <vt:lpstr>PPIP!Print_Titles</vt:lpstr>
      <vt:lpstr>'Transactions Report - CPP'!Print_Titles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
  <cp:lastModifiedBy/>
  <dcterms:created xsi:type="dcterms:W3CDTF">2010-09-28T17:37:20Z</dcterms:created>
  <dcterms:modified xsi:type="dcterms:W3CDTF">2015-01-05T21:30:32Z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erson Tag">
    <vt:lpwstr/>
  </property>
  <property fmtid="{D5CDD505-2E9C-101B-9397-08002B2CF9AE}" pid="3" name="ContentTypeId">
    <vt:lpwstr>0x010100C89AC046B616D8439449A669AC769690</vt:lpwstr>
  </property>
  <property fmtid="{D5CDD505-2E9C-101B-9397-08002B2CF9AE}" pid="4" name="Topic Tag">
    <vt:lpwstr>1183;#Troubled Assets Relief Program (TARP)|8b55c527-dde7-4893-9cd7-40b8504c8c39;#1272;#Transaction Report|efda14a2-eec4-4c44-a1f1-1086a66c8d98</vt:lpwstr>
  </property>
  <property fmtid="{D5CDD505-2E9C-101B-9397-08002B2CF9AE}" pid="5" name="Resource Type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5">
    <vt:lpwstr/>
  </property>
  <property fmtid="{D5CDD505-2E9C-101B-9397-08002B2CF9AE}" pid="9" name="MigrationSourceURL0">
    <vt:lpwstr/>
  </property>
  <property fmtid="{D5CDD505-2E9C-101B-9397-08002B2CF9AE}" pid="10" name="Order">
    <vt:r8>350800</vt:r8>
  </property>
  <property fmtid="{D5CDD505-2E9C-101B-9397-08002B2CF9AE}" pid="11" name="MigrationSourceURL3">
    <vt:lpwstr/>
  </property>
  <property fmtid="{D5CDD505-2E9C-101B-9397-08002B2CF9AE}" pid="12" name="xd_Signature">
    <vt:bool>false</vt:bool>
  </property>
  <property fmtid="{D5CDD505-2E9C-101B-9397-08002B2CF9AE}" pid="14"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y fmtid="{D5CDD505-2E9C-101B-9397-08002B2CF9AE}" pid="21" name="MigrationSourceURL2">
    <vt:lpwstr/>
  </property>
</Properties>
</file>